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11" sheetId="2" r:id="rId2"/>
    <sheet name="SO 112" sheetId="3" r:id="rId3"/>
    <sheet name="SO 113" sheetId="4" r:id="rId4"/>
    <sheet name="SO 251" sheetId="5" r:id="rId5"/>
    <sheet name="SO 252.2" sheetId="6" r:id="rId6"/>
    <sheet name="SO 253" sheetId="7" r:id="rId7"/>
    <sheet name="SO 254" sheetId="8" r:id="rId8"/>
    <sheet name="SO 255" sheetId="9" r:id="rId9"/>
    <sheet name="SO 302" sheetId="10" r:id="rId10"/>
    <sheet name="SO 303" sheetId="11" r:id="rId11"/>
    <sheet name="SO 802" sheetId="12" r:id="rId12"/>
  </sheets>
  <definedNames/>
  <calcPr/>
  <webPublishing/>
</workbook>
</file>

<file path=xl/sharedStrings.xml><?xml version="1.0" encoding="utf-8"?>
<sst xmlns="http://schemas.openxmlformats.org/spreadsheetml/2006/main" count="4619" uniqueCount="725">
  <si>
    <t>ASPE10</t>
  </si>
  <si>
    <t>S</t>
  </si>
  <si>
    <t>Firma: ÚDRŽBA SILNIC Královéhradeckého kraje a.s.</t>
  </si>
  <si>
    <t>Soupis prací objektu</t>
  </si>
  <si>
    <t xml:space="preserve">Stavba: </t>
  </si>
  <si>
    <t>1376-16-2-O1</t>
  </si>
  <si>
    <t>III/28526 Jizbice - Lipí - Náchod_Město Náchod_neoceněný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</si>
  <si>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</si>
  <si>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</si>
  <si>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</si>
  <si>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</si>
  <si>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</si>
  <si>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</si>
  <si>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</si>
  <si>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</si>
  <si>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</si>
  <si>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</si>
  <si>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</si>
  <si>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</si>
  <si>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</si>
  <si>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</si>
  <si>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</si>
  <si>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</si>
  <si>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</si>
  <si>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</si>
  <si>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</si>
  <si>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</si>
  <si>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</si>
  <si>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</si>
  <si>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</si>
  <si>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</si>
  <si>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</si>
  <si>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</si>
  <si>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</si>
  <si>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</si>
  <si>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</si>
  <si>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</si>
  <si>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</si>
  <si>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</si>
  <si>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</si>
  <si>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</si>
  <si>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V SO 101 je požadováno i zajištění sloupu el. nadzemního vedení VO. Sloup se nachází u propustku v km 0,717. Zajištěno stojkami s panely a táhly.   
Opatření na vedení CETIN při práci v blízkosti vedení. Snesení vedení při provádění kácení v blízkosti, spolupráce s CETIN je předjednána.  
Kompletní činnosti a práce.  
Budou doloženy, potvrzeny zápisem ve stavebním deníku.  
PEVNÁ CENA</t>
  </si>
  <si>
    <t>VV</t>
  </si>
  <si>
    <t>TS</t>
  </si>
  <si>
    <t>zahrnuje veškeré náklady spojené s objednatelem požadovanými zařízeními</t>
  </si>
  <si>
    <t>02911</t>
  </si>
  <si>
    <t>a</t>
  </si>
  <si>
    <t>OSTATNÍ POŽADAVKY - GEODETICKÉ ZAMĚŘENÍ</t>
  </si>
  <si>
    <t>KPL</t>
  </si>
  <si>
    <t>Věškerá nutná zaměření k realizaci díla (např. zaměření stavby před výstavbou, vytčení stavby, obvodu staveniště,...) a k uvedení stavby do úžívání a předání dokončeného díla.   
PEVNÁ CENA</t>
  </si>
  <si>
    <t>zahrnuje veškeré náklady spojené s objednatelem požadovanými pracemi</t>
  </si>
  <si>
    <t>b</t>
  </si>
  <si>
    <t>Zaměření skutečného provedení díla ke kolaudaci stavby.   
3x tištěné paré + 1x CD   
PEVNÁ CENA</t>
  </si>
  <si>
    <t>c</t>
  </si>
  <si>
    <t>Zaměření vrstev pro určení kubatur konstrukčních vrstev a celkových plošných a délkových výměr.   
PEVNÁ CENA</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</si>
  <si>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</si>
  <si>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</si>
  <si>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Zadavatel poskytne dokumentaci ve formátu *.pdf  
4x tištěné paré + 1x CD   
PEVNÁ CENA</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</si>
  <si>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</si>
  <si>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</si>
  <si>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Vypracuje autorizovaná osoba. Odsouhlasí správce stavby.   
Zadavatel poskytne otevřený formát *.dwg.   
Zadavatel poskytne dokumentaci ve formátu *.pdf  
PEVNÁ CENA</t>
  </si>
  <si>
    <t>7</t>
  </si>
  <si>
    <t>02945</t>
  </si>
  <si>
    <t>OSTAT POŽADAVKY - GEOMETRICKÝ PLÁN</t>
  </si>
  <si>
    <t>Geometrický plán pro majetkové vypořádání vlastnických vztahů, potvrzený katastrálním úřadem.   
12x tiskem   
PEVNÁ CENA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</si>
  <si>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  
- předpoklad celkem 10 vyhotovení a dle SOD</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</si>
  <si>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</si>
  <si>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</si>
  <si>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</si>
  <si>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</si>
  <si>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 - předpoklad 2 ks</t>
  </si>
  <si>
    <t>02950</t>
  </si>
  <si>
    <t>OSTATNÍ POŽADAVKY - POSUDKY, KONTROLY, REVIZNÍ ZPRÁVY</t>
  </si>
  <si>
    <t>Zajištění a zdokumentování stávajícího stavu zástavby a objektů, které mohou být dotčeny stavbou před započetím, v průběhu a na konci stavebních prací.    
Předání pasportizace na datovém nosiči v digitální formě.  
PEVNÁ CENA</t>
  </si>
  <si>
    <t>02990</t>
  </si>
  <si>
    <t>OSTATNÍ POŽADAVKY - INFORMAČNÍ TABULE</t>
  </si>
  <si>
    <t>KUS</t>
  </si>
  <si>
    <t>Náklady na zřízení informační tabule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</si>
  <si>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</si>
  <si>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</si>
  <si>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</si>
  <si>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</si>
  <si>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</si>
  <si>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</si>
  <si>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SO 111</t>
  </si>
  <si>
    <t>Chodník podél  SO 101</t>
  </si>
  <si>
    <t>014102</t>
  </si>
  <si>
    <t>POPLATKY ZA SKLÁDKU</t>
  </si>
  <si>
    <t>T</t>
  </si>
  <si>
    <t>poplatky za uložení zemin a přebytků výkopku - evidovaná skládka s poplatkem dle zadávacích podmínek zadavatele. Skládka bude řešena v režii dodavatele.</t>
  </si>
  <si>
    <t>celkem položka 1122738 A - 91,460*2,0=182,920 [A] 
celkem položka 1122738 B - 222,510*2,0=445,020 [B] 
celkem položka 13273 C - 10,920*2,0=21,840 [C] 
Celkem: A+B+C=649,780 [D]</t>
  </si>
  <si>
    <t>zahrnuje veškeré poplatky provozovateli skládky související s uložením odpadu na skládce.</t>
  </si>
  <si>
    <t>014112</t>
  </si>
  <si>
    <t>POPLATKY ZA SKLÁDKU TYP S-IO (INERTNÍ ODPAD)</t>
  </si>
  <si>
    <t>poplatky za uložení suti z betonu, železobetonu a kamene - evidovaná skládka s poplatkem dle zadávacích podmínek zadavatele. Skládka bude řešena v režii dodavatele.</t>
  </si>
  <si>
    <t>celkem položka 11318 - 10,276*2,5=25,690 [A] 
celkem položka 11332 - 51,38*2,0=102,760 [B] 
celkem položka 11351 - 143,0*0,05*0,25*2,2=3,933 [C] 
celkem položka 11352 - 358,0*0,12*0,25*2,2=23,628 [D] 
Celkem: A+B+C+D=156,011 [E]</t>
  </si>
  <si>
    <t>vytyčení a zajištění stávajících inženýrských 1=1,000 [A]</t>
  </si>
  <si>
    <t>Zemní práce</t>
  </si>
  <si>
    <t>11318</t>
  </si>
  <si>
    <t>ODSTRANĚNÍ KRYTU ZPEVNĚNÝCH PLOCH Z DLAŽDIC</t>
  </si>
  <si>
    <t>M3</t>
  </si>
  <si>
    <t>včetně naložení, odvozu a uložení na skládku dodavatele, dodavatel zohlední vzdálenost skládky  
viz C.4.2. SITUACE  
Odstranění stávajícího chodníku z betonových dlaždic předpokládané tloušťky 40 mm 
(15,0+178,0+58,0+5,9)*0,04=10,276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</si>
  <si>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</si>
  <si>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</si>
  <si>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</si>
  <si>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včetně naložení, odvozu a uložení na skládku dodavatele, dodavatel zohlední vzdálenost skládky 
kamenivo pod dlážděnými chodníky chodníků předpoklad 200 mm 
(15,0+178,0+58,0+5,9)*0,20=51,380 [A]</t>
  </si>
  <si>
    <t>11351</t>
  </si>
  <si>
    <t>ODSTRANĚNÍ ZÁHONOVÝCH OBRUBNÍKŮ</t>
  </si>
  <si>
    <t>M</t>
  </si>
  <si>
    <t>včetně naložení, odvozu a uložení na skládku dodavatele, dodavatel zohlední vzdálenost skládky 
stávající obruby 10,0+133,0=143,000 [A]</t>
  </si>
  <si>
    <t>11352</t>
  </si>
  <si>
    <t>ODSTRANĚNÍ CHODNÍKOVÝCH A SILNIČNÍCH OBRUBNÍKŮ BETONOVÝCH</t>
  </si>
  <si>
    <t>včetně naložení, odvozu a uložení na skládku dodavatele, dodavatel zohlední vzdálenost skládky 
stávající obruby 10,0+172,0+135,0+41,0=358,000 [A]</t>
  </si>
  <si>
    <t>11372</t>
  </si>
  <si>
    <t>FRÉZOVÁNÍ ZPEVNĚNÝCH PLOCH ASFALTOVÝCH</t>
  </si>
  <si>
    <t>včetně naložení, odvozu a uložení na skládku dodavatele, dodavatel zohlední vzdálenost skládky 
Frézování na začátku úseku, kde je chodník budován na úkor zúžení místní komunikace 
17,0*0,10=1,700 [A]</t>
  </si>
  <si>
    <t>12110</t>
  </si>
  <si>
    <t>SEJMUTÍ ORNICE NEBO LESNÍ PŮDY</t>
  </si>
  <si>
    <t>Sejmutí humusního horizontu (drnu) viz bilance zemin a příloha ZPF 
156,0*0,15=23,400 [A]</t>
  </si>
  <si>
    <t>položka zahrnuje sejmutí ornice bez ohledu na tloušťku vrstvy a její vodorovnou dopravu  
nezahrnuje uložení na trvalou skládku</t>
  </si>
  <si>
    <t>12273</t>
  </si>
  <si>
    <t>A</t>
  </si>
  <si>
    <t>ODKOPÁVKY A PROKOPÁVKY OBECNÉ TŘ. I</t>
  </si>
  <si>
    <t>Včetně odvozu na skládku dodavatele, dodavatel zohlední vzdálenost. 
Odkopávky na pláň chodníku v místech mimo stávající chodníky. 
(200,0+178,0+12,0+9,2+7,9+8,0+9,1+12,1+21,0)*0,20=91,460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</si>
  <si>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</si>
  <si>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t>
  </si>
  <si>
    <t>Včetně odvozu na skládku dodavatele, dodavatel zohlední vzdálenost. 
Odkopávky v případě výměny podloží v sanaci tl.300 mm 
Bude provedeno po odsouhlasení TDI na základě potřeby prokázané vyhodnocením zkoušek. 
Skladba 1 chodník (32,0+200,0+178,0+188,5+58,0)*0,30=196,950 [A] 
Skladba 2 sjezd (12,0+9,2+7,9+8,0+9,1+12,1+21,0+5,9)*0,30=25,560 [B] 
Celkem: A+B=222,510 [C]</t>
  </si>
  <si>
    <t>12</t>
  </si>
  <si>
    <t>13273</t>
  </si>
  <si>
    <t>C</t>
  </si>
  <si>
    <t>HLOUBENÍ RÝH ŠÍŘ DO 2M PAŽ I NEPAŽ TŘ. I</t>
  </si>
  <si>
    <t>Hloubení rýh pro potrubí od liniového odvodnění 
2,0*7*1,3*0,6=10,920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</si>
  <si>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</si>
  <si>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</si>
  <si>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17481</t>
  </si>
  <si>
    <t>ZÁSYP JAM A RÝH Z NAKUPOVANÝCH MATERIÁLŮ</t>
  </si>
  <si>
    <t>zásyp rýh od liniového odvodnění 
2,0*7*0,6*0,6=5,040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</si>
  <si>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</si>
  <si>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t>
  </si>
  <si>
    <t>18110</t>
  </si>
  <si>
    <t>ÚPRAVA PLÁNĚ SE ZHUTNĚNÍM V HORNINĚ TŘ. I</t>
  </si>
  <si>
    <t>M2</t>
  </si>
  <si>
    <t>pod novými chodníky viz C.4.2. SITUACE  
Skladba 1 chodník 32,0+200,0+178,0+188,5+58,0=656,500 [A] 
Skladba 2 sjezd 12,0+9,2+7,9+8,0+9,1+12,1+21,0+5,9=85,200 [B] 
Celkem: A+B=741,700 [C]</t>
  </si>
  <si>
    <t>položka zahrnuje úpravu pláně včetně vyrovnání výškových rozdílů. Míru zhutnění určuje projekt.</t>
  </si>
  <si>
    <t>15</t>
  </si>
  <si>
    <t>18233</t>
  </si>
  <si>
    <t>ROZPROSTŘENÍ ORNICE V ROVINĚ V TL DO 0,20M</t>
  </si>
  <si>
    <t>rozprostření sejmuté ornice na přilehlých plochách 
23,4/0,2=117,000 [A]</t>
  </si>
  <si>
    <t>položka zahrnuje:  
nutné přemístění ornice z dočasných skládek vzdálených do 50m  
rozprostření ornice v předepsané tloušťce v rovině a ve svahu do 1:5</t>
  </si>
  <si>
    <t>16</t>
  </si>
  <si>
    <t>18241</t>
  </si>
  <si>
    <t>ZALOŽENÍ TRÁVNÍKU RUČNÍM VÝSEVEM</t>
  </si>
  <si>
    <t>na rozprostřenné ornici viz pol. 18233 
117,00=117,000 [A]</t>
  </si>
  <si>
    <t>Zahrnuje dodání předepsané travní směsi, její výsev na ornici, zalévání, první pokosení, to vše bez ohledu na sklon terénu</t>
  </si>
  <si>
    <t>Komunikace</t>
  </si>
  <si>
    <t>17</t>
  </si>
  <si>
    <t>56140</t>
  </si>
  <si>
    <t>KAMENIVO ZPEVNĚNÉ CEMENTEM</t>
  </si>
  <si>
    <t>SC C8/10 ve sjezdech 
Skladba 2 sjezd (12,0+9,2+7,9+8,0+9,1+12,1+21,0+5,9)*0,12=10,224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</si>
  <si>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</si>
  <si>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18</t>
  </si>
  <si>
    <t>56333</t>
  </si>
  <si>
    <t>VOZOVKOVÉ VRSTVY ZE ŠTĚRKODRTI TL. DO 150MM</t>
  </si>
  <si>
    <t>chodníky ŠDb fr. 0-32 tl. 150 mm, viz C.4.2. SITUACE  
Skladba 1 chodník 32,0+200,0+178,0+188,5+58,0=656,500 [A] 
Skladba 2 sjezd 12,0+9,2+7,9+8,0+9,1+12,1+21,0+5,9=85,200 [B] 
Celkem: A+B=741,700 [C]</t>
  </si>
  <si>
    <t>- dodání kameniva předepsané kvality a zrnitosti  
- rozprostření a zhutnění vrstvy v předepsané tloušťce  
- zřízení vrstvy bez rozlišení šířky, pokládání vrstvy po etapách  
- nezahrnuje postřiky, nátěry</t>
  </si>
  <si>
    <t>19</t>
  </si>
  <si>
    <t>Výměny podloží v sanaci tl.300 mm ze ŠD fr. 0/63 
Bude provedeno po odsouhlasení TDI na základě potřeby prokázané vyhodnocením zkoušek. 
Skladba 1 chodník (32,0+200,0+178,0+188,5+58,0)*2=1 313,000 [A] 
Skladba 2 sjezd (12,0+9,2+7,9+8,0+9,1+12,1+21,0+5,9)*2=170,400 [B] 
Celkem: A+B=1 483,400 [C]</t>
  </si>
  <si>
    <t>20</t>
  </si>
  <si>
    <t>582611</t>
  </si>
  <si>
    <t>KRYTY Z BETON DLAŽDIC SE ZÁMKEM ŠEDÝCH TL 60MM DO LOŽE Z KAM</t>
  </si>
  <si>
    <t>plocha dlažby chodníků, viz C.4.2. SITUACE  
Skladba 1 chodník 32,0+200,0+178,0+188,5+58,0=656,500 [A] 
odpočet slepecká reliéfní dlažba tl. 60 mm  
-(3,5+1,9+1,3+2,1+4,8+1,2+1,7+1,2+1,2+1,7+1,2)=-21,800 [B] 
Celkem: A+B=634,700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</si>
  <si>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</si>
  <si>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21</t>
  </si>
  <si>
    <t>582612</t>
  </si>
  <si>
    <t>KRYTY Z BETON DLAŽDIC SE ZÁMKEM ŠEDÝCH TL 80MM DO LOŽE Z KAM</t>
  </si>
  <si>
    <t>dlažba tl. 80 mm v místech sjezdů, viz C.4.2. SITUACE  
Skladba 2 sjezd 12,0+9,2+7,9+8,0+9,1+12,1+21,0+5,9=85,200 [A] 
odpočet slepecká reliéfní dlažba tl. 80 mm  
-(4,0+2,7+2,9+3,2+3,0+3,8+4,7+2,5)=-26,800 [B] 
Celkem: A+B=58,400 [C]</t>
  </si>
  <si>
    <t>22</t>
  </si>
  <si>
    <t>582614</t>
  </si>
  <si>
    <t>KRYTY Z BETON DLAŽDIC SE ZÁMKEM BAREV TL 60MM DO LOŽE Z KAM</t>
  </si>
  <si>
    <t>nehmatná kontrastní dlažba tl. 60 mm u zastávek, viz C.4.2. SITUACE  
4,8=4,800 [A]</t>
  </si>
  <si>
    <t>23</t>
  </si>
  <si>
    <t>58261A</t>
  </si>
  <si>
    <t>KRYTY Z BETON DLAŽDIC SE ZÁMKEM BAREV RELIÉF TL 60MM DO LOŽE Z KAM</t>
  </si>
  <si>
    <t>slepecká reliéfní dlažba tl. 60 mm, viz C.4.2. SITUACE  
Skladba 3 slepecká dlažba přiléhající chodníku 
3,5+1,9+1,3+2,1+1,2+1,7+1,2+1,2+1,7+1,2=17,000 [A]</t>
  </si>
  <si>
    <t>24</t>
  </si>
  <si>
    <t>58261B</t>
  </si>
  <si>
    <t>KRYTY Z BETON DLAŽDIC SE ZÁMKEM BAREV RELIÉF TL 80MM DO LOŽE Z KAM</t>
  </si>
  <si>
    <t>slepecká reliéfní dlažba tl. 80 mm, viz C.4.2. SITUACE  
Skladba 3 slepecká dlažba přiléhající sjezdu 
4,0+2,7+2,9+3,2+3,0+3,8+4,7+2,5=26,800 [A]</t>
  </si>
  <si>
    <t>25</t>
  </si>
  <si>
    <t>582623R</t>
  </si>
  <si>
    <t>KRYTY Z BETON DLAŽDIC SE ZÁMKEM ŠEDÝCH RELIÉF. TL 100MM DO LOŽE Z MC</t>
  </si>
  <si>
    <t>Umělá vodící linie na konci Jizbice 
9,3*0,4=3,720 [A]</t>
  </si>
  <si>
    <t>Přidružená stavební výroba</t>
  </si>
  <si>
    <t>26</t>
  </si>
  <si>
    <t>711117</t>
  </si>
  <si>
    <t>IZOLACE BĚŽNÝCH KONSTRUKCÍ PROTI ZEMNÍ VLHKOSTI Z PE FÓLIÍ</t>
  </si>
  <si>
    <t>Nopová folie mezi chodníkem a podezdívkou plotů v potencionálně problematických místech, položka bude čerpána po odsouhlasení TDI  
předpoklad 20,00 m2=20,000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</si>
  <si>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</si>
  <si>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</si>
  <si>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27</t>
  </si>
  <si>
    <t>87434</t>
  </si>
  <si>
    <t>POTRUBÍ Z TRUB PLASTOVÝCH ODPADNÍCH DN DO 200MM</t>
  </si>
  <si>
    <t>Potrubí od liniového odvodnění, předpoklad 2,0 m na 1 ks 
2,0*7=14,000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</si>
  <si>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</si>
  <si>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</si>
  <si>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28</t>
  </si>
  <si>
    <t>914181</t>
  </si>
  <si>
    <t>DOPR ZNAČ ZÁKL VEL HLINÍK FÓLIE TŘ 3 - DOD A MONT</t>
  </si>
  <si>
    <t>Náhrada stávajících značek a doplnění nových viz situace dopravního značení, v případě odsouhlasení výměny při pochůzce, odvoz na skládku dodavatele, dodavatel zohlední vzdálenost. 
Nahrazení původních 2=2,000 [A] 
Nové doplněné 1=1,000 [B] 
Celkem: A+B=3,000 [C]</t>
  </si>
  <si>
    <t>položka zahrnuje:  
- dodávku a montáž značek v požadovaném provedení</t>
  </si>
  <si>
    <t>29</t>
  </si>
  <si>
    <t>914183</t>
  </si>
  <si>
    <t>DOPR ZNAČ ZÁKL VEL HLINÍK FÓLIE TŘ 3 - DEMONTÁŽ</t>
  </si>
  <si>
    <t>Náhrada stávajících značek viz situace dopravního značení, v případě odsouhlasení výměny při pochůzce, odvoz na skládku dodavatele, dodavatel zohlední vzdálenost. 
2=2,000 [A]</t>
  </si>
  <si>
    <t>Položka zahrnuje odstranění, demontáž a odklizení materiálu s odvozem na předepsané místo</t>
  </si>
  <si>
    <t>30</t>
  </si>
  <si>
    <t>914913</t>
  </si>
  <si>
    <t>SLOUPKY A STOJKY DZ Z OCEL TRUBEK ZABETON DEMONTÁŽ</t>
  </si>
  <si>
    <t>Původní sloupky, v případě odsouhlasení výměny při pochůzce, odvoz na skládku dodavatele, dodavatel zohlední vzdálenost. 
2=2,000 [A]</t>
  </si>
  <si>
    <t>31</t>
  </si>
  <si>
    <t>914941</t>
  </si>
  <si>
    <t>SLOUPKY A STOJKY DOPRAVNÍCH ZNAČEK Z HLINÍK TRUBEK DO PATKY - DODÁVKA A MONTÁŽ</t>
  </si>
  <si>
    <t>nové sloupky celkem viz situace dopravního značení 
3=3,000 [A]</t>
  </si>
  <si>
    <t>položka zahrnuje:  
- sloupky a upevňovací zařízení včetně jejich osazení (betonová patka, zemní práce)</t>
  </si>
  <si>
    <t>32</t>
  </si>
  <si>
    <t>91710</t>
  </si>
  <si>
    <t>OBRUBY Z BETONOVÝCH PALISÁD</t>
  </si>
  <si>
    <t>Palisády do lože z C20/25 nXF3 viz situace  
4,50*0,20*1,00=0,900 [A]</t>
  </si>
  <si>
    <t>Položka zahrnuje:  
dodání a pokládku betonových palisád o rozměrech předepsaných zadávací dokumentací  
betonové lože i boční betonovou opěrku.</t>
  </si>
  <si>
    <t>33</t>
  </si>
  <si>
    <t>917211</t>
  </si>
  <si>
    <t>ZÁHONOVÉ OBRUBY Z BETONOVÝCH OBRUBNÍKŮ ŠÍŘ 50MM</t>
  </si>
  <si>
    <t>do lože z C20/25 nXF3 viz situace 
3,0+172,0+96,0+133,0=404,000 [A]</t>
  </si>
  <si>
    <t>Položka zahrnuje:  
dodání a pokládku betonových obrubníků o rozměrech předepsaných zadávací dokumentací  
betonové lože i boční betonovou opěrku.</t>
  </si>
  <si>
    <t>34</t>
  </si>
  <si>
    <t>917224</t>
  </si>
  <si>
    <t>SILNIČNÍ A CHODNÍKOVÉ OBRUBY Z BETONOVÝCH OBRUBNÍKŮ ŠÍŘ 150MM</t>
  </si>
  <si>
    <t>do lože z C20/25 nXF3 viz situace 
22,0+172,0+101,0+135,0+41,0=471,000 [A]</t>
  </si>
  <si>
    <t>35</t>
  </si>
  <si>
    <t>91725</t>
  </si>
  <si>
    <t>NÁSTUPIŠTNÍ OBRUBNÍKY BETONOVÉ</t>
  </si>
  <si>
    <t>do lože z C20/25 nXF3 viz situace 
16,0=16,000 [A]</t>
  </si>
  <si>
    <t>36</t>
  </si>
  <si>
    <t>93544</t>
  </si>
  <si>
    <t>ŽLABY Z DÍLCŮ Z POLYMERBET SVĚTLÉ ŠÍŘKY DO 250MM VČET MŘÍŽÍ</t>
  </si>
  <si>
    <t>Liniové odvodnění napojených komunikací viz situace  
Kompletní dodávka včetně výkopu rýhy, obetonování a veškerých součástí žlabu.  
8,0+5,0+5,0+6,0+5,0+7,0+3,5=39,500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</si>
  <si>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</si>
  <si>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37</t>
  </si>
  <si>
    <t>935722</t>
  </si>
  <si>
    <t>SVODNICE PRO PŘEVEDENÍ VODY POZINKOVANÁ DO BETONU</t>
  </si>
  <si>
    <t>Svodnice zachytávající vodu viz situace  
8,0=8,000 [A]</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</si>
  <si>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t>
  </si>
  <si>
    <t>38</t>
  </si>
  <si>
    <t>93767</t>
  </si>
  <si>
    <t>ax</t>
  </si>
  <si>
    <t>MOBILIÁŘ - PŘÍSTŘEŠKY PRO ZASTÁVKY VEŘEJNÉ DOPRAVY</t>
  </si>
  <si>
    <t>Odstranění stávajícího přístřešku zastávky Na Bučku ve směru na Náchod a nahrazení novým, typickým pro mobiliář města Náchod. Ocelovou pozinkovanou konstrukci s modrým polyuretanovým nátěrem, zasklenou tvrzeným sklem 6 mm. Zastávku nad opěrnou zdí ve směru na Jizbici opatřit přístřeškem bez bočnic. 
2 ks=2,000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</si>
  <si>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</si>
  <si>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112</t>
  </si>
  <si>
    <t>Chodník podél SO 102</t>
  </si>
  <si>
    <t>celkem položka 1122738 A - 157,260*2,0=314,520 [A] 
celkem položka 1122738 B - 235,890*2,0=471,780 [B] 
celkem položka 13273 C - 7,800*2,0=15,600 [C] 
Celkem: A+B+C=801,900 [D]</t>
  </si>
  <si>
    <t>včetně naložení, odvozu a uložení na skládku dodavatele, dodavatel zohlední vzdálenost skládky 
Frézování v zastávce na Lipí 
5,0*0,10=0,500 [A]</t>
  </si>
  <si>
    <t>Sejmutí humusního horizontu (drnu) viz bilance zemin a příloha ZPF 
112,0*0,15=16,800 [A]</t>
  </si>
  <si>
    <t>Včetně odvozu na skládku dodavatele, dodavatel zohlední vzdálenost. 
Odkopávky na pláň chodníku v místech mimo stávající chodníky. 
Skladba 1 chodník (120,0+268,5+219,5+121,5)*0,20=145,900 [A] 
Skladba 2 sjezd (5,3+7,6+12,1+10,7+12,1+9,0)*0,20=11,360 [B] 
v kříkopech nebude odvoz zeminy, ale příčný přesun od karajů příkopů do středu 
Celkem: A+B=157,260 [C]</t>
  </si>
  <si>
    <t>Včetně odvozu na skládku dodavatele, dodavatel zohlední vzdálenost. 
Odkopávky v případě výměny podloží v sanaci tl.300 mm 
Bude provedeno po odsouhlasení TDI na základě potřeby prokázané vyhodnocením zkoušek. 
Skladba 1 chodník (120,0+268,5+219,5+121,5)*0,30=218,850 [A] 
Skladba 2 sjezd (5,3+7,6+12,1+10,7+12,1+9,0)*0,30=17,040 [B] 
Celkem: A+B=235,890 [C]</t>
  </si>
  <si>
    <t>Hloubení rýh pro potrubí od liniového odvodnění 
2,0*5*1,3*0,6=7,800 [A]</t>
  </si>
  <si>
    <t>zásyp rýh od liniového odvodnění 
2,0*5*0,6*0,6=3,600 [A]</t>
  </si>
  <si>
    <t>pod novými chodníky viz C.5.2. SITUACE  
Skladba 1 chodník 120,0+268,5+219,5+121,5=729,500 [A] 
Skladba 2 sjezd 5,3+7,6+12,1+10,7+12,1+9,0=56,800 [B] 
Celkem: A+B=786,300 [C]</t>
  </si>
  <si>
    <t>rozprostření sejmuté ornice na přilehlých plochách 
16,8/0,2=84,000 [A]</t>
  </si>
  <si>
    <t>na rozprostřenné ornici viz pol. 18233 
84,00=84,000 [A]</t>
  </si>
  <si>
    <t>Svislé konstrukce</t>
  </si>
  <si>
    <t>32811</t>
  </si>
  <si>
    <t>OPĚRNÝ SYSTÉM S LÍCEM Z BETON TVAROVEK VÝŠ DO 2M</t>
  </si>
  <si>
    <t>opevnění svahu podél chodníku svahovými tvárnicemi 
0,8*7,5=6,000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</si>
  <si>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</si>
  <si>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SC C8/10 ve sjezdech 
Skladba 2 sjezd (5,3+7,6+12,1+10,7+12,1+9,0)*0,12=6,816 [A]</t>
  </si>
  <si>
    <t>chodníky ŠDb fr. 0-32 tl. 150 mm, viz C.5.2. SITUACE  
Skladba 1 chodník 120,0+268,5+219,5+121,5=729,500 [A] 
Skladba 2 sjezd 5,3+7,6+12,1+10,7+12,1+9,0=56,800 [B] 
Celkem: A+B=786,300 [C]</t>
  </si>
  <si>
    <t>Výměny podloží v sanaci tl.300 mm ze ŠD fr. 0/63 
Bude provedeno po odsouhlasení TDI na základě potřeby prokázané vyhodnocením zkoušek. 
Skladba 1 chodník (120,0+268,5+219,5+121,5)*2=1 459,000 [A] 
Skladba 2 sjezd (5,3+7,6+12,1+10,7+12,1+9,0)*2=113,600 [B] 
Celkem: A+B=1 572,600 [C]</t>
  </si>
  <si>
    <t>plocha dlažby chodníků, viz C.5.2. SITUACE  
Skladba 1 chodník 120,0+268,5+219,5+121,5=729,500 [A] 
odpočet slepecká reliéfní dlažba tl. 60 mm  
-(1,2+3,0+1,8+1,7+2,2+2,1+1,2+1,2+1,1+1,3+1,6)=-18,400 [B] 
Celkem: A+B=711,100 [C]</t>
  </si>
  <si>
    <t>dlažba tl. 80 mm v místech sjezdů, viz C.5.2. SITUACE  
Skladba 2 sjezd 5,3+7,6+12,1+10,7+12,1+9,0=56,800 [A] 
odpočet slepecká reliéfní dlažba tl. 80 mm  
-(2,2+2,9+4,0+3,8+4,0+3,1)=-20,000 [B] 
Celkem: A+B=36,800 [C]</t>
  </si>
  <si>
    <t>nehmatná kontrastní dlažba tl. 60 mm u zastávek, viz C.5.2. SITUACE  
3,0=3,000 [A]</t>
  </si>
  <si>
    <t>slepecká reliéfní dlažba tl. 60 mm, viz C.5.2. SITUACE  
Skladba 3 slepecká dlažba přiléhající chodníku 
1,2+1,8+1,7+2,2+2,1+1,2+1,2+1,1+1,3+1,6=15,400 [A]</t>
  </si>
  <si>
    <t>slepecká reliéfní dlažba tl. 80 mm, viz C.5.2. SITUACE  
Skladba 3 slepecká dlažba přiléhající sjezdu 
2,2+2,9+4,0+3,8+4,0+3,1=20,000 [A]</t>
  </si>
  <si>
    <t>72124</t>
  </si>
  <si>
    <t>LAPAČE STŘEŠNÍCH SPLAVENIN</t>
  </si>
  <si>
    <t>1 ks=1,000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</si>
  <si>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</si>
  <si>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 od liniového odvodnění, předpoklad 2,0 m na 1 ks 
2,0*5=10,000 [A]</t>
  </si>
  <si>
    <t>Náhrada stávajících značek a doplnění nových viz situace dopravního značení, v případě odsouhlasení výměny při pochůzce, odvoz na skládku dodavatele, dodavatel zohlední vzdálenost. 
Nahrazení původních 5=5,000 [A]</t>
  </si>
  <si>
    <t>Náhrada stávajících značek viz situace dopravního značení, v případě odsouhlasení výměny při pochůzce, odvoz na skládku dodavatele, dodavatel zohlední vzdálenost. 
5=5,000 [A]</t>
  </si>
  <si>
    <t>Původní sloupky celkem 
V případě odsouhlasení výměny při pochůzce, odvoz na skládku dodavatele, dodavatel zohlední vzdálenost. 
5=5,000 [A]</t>
  </si>
  <si>
    <t>nové sloupky celkem 2 ks viz situace dopravního značení 
5=5,000 [A]</t>
  </si>
  <si>
    <t>do lože z C20/25 nXF3 viz situace 
78,00+202,0+134,0+89,0=503,000 [A]</t>
  </si>
  <si>
    <t>do lože z C20/25 nXF3 viz situace 
78,0+210,0+142,0+88,0-11,0=507,000 [A]</t>
  </si>
  <si>
    <t>obrubník v. 300 mm v zastávce do lože z C20/25 nXF3 viz situace 
11,0=11,000 [A]</t>
  </si>
  <si>
    <t>Liniové odvodnění napojených komunikací viz situace  
Kompletní dodávka včetně výkopu rýhy, obetonování a veškerých součástí žlabu.  
2,5+8,5+6,5+5,0+6,0=28,500 [A]</t>
  </si>
  <si>
    <t>9375R</t>
  </si>
  <si>
    <t>MOBILIÁŘ - PŘESUN KOVOVÉ VÝVĚSNÍ DESKY</t>
  </si>
  <si>
    <t>Přesun vývěsní desky od zastávky kde je v kolizi s novým chodníkem do nové polohy. 
1 ks=1,000 [A]</t>
  </si>
  <si>
    <t>Odstranění stávajícího přístřešku zastávky v Lipí ve směru na Náchod a nahrazení novým, typickým pro mobiliář města Náchod. Ocelovou pozinkovanou konstrukci s modrým polyuretanovým nátěrem, zasklenou tvrzeným sklem 6 mm. 
1 ks=1,000 [A]</t>
  </si>
  <si>
    <t>966841</t>
  </si>
  <si>
    <t>ODSTRANĚNÍ OPLOCENÍ DŘEVĚNÉHO</t>
  </si>
  <si>
    <t>Kompletní demontáž oplocení včetně brány pro rozšíření chodníku  
24,11+3,50=27,610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</si>
  <si>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</si>
  <si>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SO 113</t>
  </si>
  <si>
    <t>Chodník podél SO 103</t>
  </si>
  <si>
    <t>celkem položka 1122738 B - 123,750*2,0=247,500 [A]</t>
  </si>
  <si>
    <t>celkem položka 96711 - 0,225*2,5=0,563 [A]</t>
  </si>
  <si>
    <t>Sejmutí humusního horizontu (drnu) viz bilance zemin a příloha ZPF 
151,0*0,15=22,650 [A]</t>
  </si>
  <si>
    <t>Včetně odvozu na skládku dodavatele, dodavatel zohlední vzdálenost. 
Odkopávky v případě výměny podloží v sanaci tl.300 mm 
Bude provedeno po odsouhlasení TDI na základě potřeby prokázané vyhodnocením zkoušek. 
Skladba 1 chodník (294,0+5,5+53,5+59,5)*0,30=123,750 [A]</t>
  </si>
  <si>
    <t>pod novými chodníky viz C.6.2. SITUACE  
Skladba 1 chodník 294,0+5,5+53,5+59,5=412,500 [A]</t>
  </si>
  <si>
    <t>18222</t>
  </si>
  <si>
    <t>ROZPROSTŘENÍ ORNICE VE SVAHU V TL DO 0,15M</t>
  </si>
  <si>
    <t>rozprostření sejmuté ornice na přilehlých plochách 
22,650/0,15=151,000 [A]</t>
  </si>
  <si>
    <t>položka zahrnuje:  
nutné přemístění ornice z dočasných skládek vzdálených do 50m  
rozprostření ornice v předepsané tloušťce ve svahu přes 1:5</t>
  </si>
  <si>
    <t>na rozprostřenné ornici viz pol. 18222 
151,00=151,000 [A]</t>
  </si>
  <si>
    <t>18247</t>
  </si>
  <si>
    <t>OŠETŘOVÁNÍ TRÁVNÍKU</t>
  </si>
  <si>
    <t>Ošetřování založeného trávníku ve svahu.  
151,00=151,000 [A]</t>
  </si>
  <si>
    <t>Zahrnuje pokosení se shrabáním, naložení shrabků na dopravní prostředek, s odvozem a se složením, to vše bez ohledu na sklon terénu  
zahrnuje nutné zalití a hnojení</t>
  </si>
  <si>
    <t>chodníky ŠDb fr. 0-32 tl. 150 mm, viz C.6.2. SITUACE  
Skladba 1 chodník 294,0+5,5+53,5+59,5=412,500 [A]</t>
  </si>
  <si>
    <t>Výměny podloží v sanaci tl.300 mm ze ŠD fr. 0/63 
Bude provedeno po odsouhlasení TDI na základě potřeby prokázané vyhodnocením zkoušek. 
Skladba 1 chodník (294,0+5,5+53,5+59,5)*2=825,000 [A]</t>
  </si>
  <si>
    <t>plocha dlažby chodníků, viz C.6.2. SITUACE  
Skladba 1 chodník 294,0+5,5+53,5+59,5=412,500 [A] 
odpočet slepecká reliéfní dlažba tl. 60 mm  
-(1,6+1,9+1,2+1,5+1,5+1,5+1,5+0,8)=-11,500 [B] 
Celkem: A+B=401,000 [C]</t>
  </si>
  <si>
    <t>slepecká reliéfní dlažba tl. 60 mm, viz C.6.2. SITUACE  
Skladba 3 slepecká dlažba přiléhající chodníku 
1,6+1,9+1,2+1,5+1,5+1,5+1,5+0,8=11,500 [A]</t>
  </si>
  <si>
    <t>Zatrubnění rigolu pod místem pro přecházení dl. 3,2 m=3,200 [A]</t>
  </si>
  <si>
    <t>Náhrada stávajících značek a doplnění nových viz situace dopravního značení, v případě odsouhlasení výměny při pochůzce, odvoz na skládku dodavatele, dodavatel zohlední vzdálenost. 
Nahrazení původních 1=1,000 [A] 
Nové doplněné 10=10,000 [B] 
Celkem: A+B=11,000 [C]</t>
  </si>
  <si>
    <t>Náhrada stávajících značek viz situace dopravního značení, v případě odsouhlasení výměny při pochůzce, odvoz na skládku dodavatele, dodavatel zohlední vzdálenost. 
1=1,000 [A]</t>
  </si>
  <si>
    <t>Původní sloupky, v případě odsouhlasení výměny při pochůzce, odvoz na skládku dodavatele, dodavatel zohlední vzdálenost. 
1=1,000 [A]</t>
  </si>
  <si>
    <t>nové sloupky celkem viz situace dopravního značení 
7=7,000 [A]</t>
  </si>
  <si>
    <t>do lože z C20/25 nXF3 viz situace 
21,50+127,00+25,50+34,50=208,500 [A]</t>
  </si>
  <si>
    <t>do lože z C20/25 nXF3 viz situace 
132,00+30,50+29,00=191,500 [A]</t>
  </si>
  <si>
    <t>96711</t>
  </si>
  <si>
    <t>VYBOURÁNÍ ČÁSTÍ KONSTRUKCÍ Z BETON DÍLCŮ</t>
  </si>
  <si>
    <t>Ubourání zítky ze ztraceného bednění 
3,00*0,3*0,25=0,225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</si>
  <si>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</si>
  <si>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251</t>
  </si>
  <si>
    <t>Zárubní zeď zastávka Buček</t>
  </si>
  <si>
    <t>015111</t>
  </si>
  <si>
    <t>POPLATKY ZA LIKVIDACI ODPADŮ NEKONTAMINOVANÝCH - 17 05 04 VYTĚŽENÉ ZEMINY A HORNINY - I. TŘÍDA TĚŽITELNOSTI</t>
  </si>
  <si>
    <t>celkem položka 13173 - 13,59m3*1,8t/m3=24,462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</si>
  <si>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</si>
  <si>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</si>
  <si>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LIKVIDACI ODPADŮ NEKONTAMINOVANÝCH - 17 05 04 VYTĚŽENÉ ZEMINY A HORNINY - II. TŘÍDA TĚŽITELNOSTI</t>
  </si>
  <si>
    <t>celkem položka 13173 - 13,59m3*1,9t/m3=25,821 [A] 
celkem položka 26185 - 100,0*3,14*0,3*0,3/4*1,9t/m3=13,424 [B] 
Celkem: A+B=39,245 [C]</t>
  </si>
  <si>
    <t>Zahrnuje náklady na veškeré zajištění stávajících inženýrských sítí. V prostoru objektu SO 251 se nachází stávající nadzemní sdělovacího vedení CETIN.</t>
  </si>
  <si>
    <t>02910</t>
  </si>
  <si>
    <t>OSTATNÍ POŽADAVKY - ZEMĚMĚŘIČSKÁ MĚŘENÍ</t>
  </si>
  <si>
    <t>Soubor geodetických prací nutných pro vytyčení objektu a pro sledování odchylek vytyčovaných bodů dle TKP 1. 
Včetně zřízení primární vytyčovací sítě dle TKP 1 pro sledování mostu během výstavby dle TKP 1. 
Celkem soubor prací dle SOD a ZOP akce v daném rozsahu, počtu.</t>
  </si>
  <si>
    <t>zahrnuje veškeré náklady spojené s objednatelem požadovanými pracemi,   
- pro stanovení orientační investorské ceny určete jednotkovou cenu jako 1% odhadované ceny stavby</t>
  </si>
  <si>
    <t>dokumentace bude požadovaná v počtu dle podmínek SOD a ZOP 
cena za vypracování - RDS (realizační dokumentace stavby) objektu SO 251</t>
  </si>
  <si>
    <t>02944</t>
  </si>
  <si>
    <t>OSTAT POŽADAVKY - DOKUMENTACE SKUTEČ PROVEDENÍ V DIGIT FORMĚ</t>
  </si>
  <si>
    <t>dokumentace bude požadovaná v počtu dle podmínek SOD a ZOP 
Cena za zpracování DSPS (dokumentace skutečného provedení stavby) SO 251</t>
  </si>
  <si>
    <t>02960</t>
  </si>
  <si>
    <t>OSTATNÍ POŽADAVKY - ODBORNÝ DOZOR</t>
  </si>
  <si>
    <t>"Práce geotechnika na stavbě při zakládání mostního objektu. Vyhodnocení souladu s DSP, PDPS a RDS. 
Geotechnický průzkum na stavbě při zakládání objektu dle TKP, ČSN a PD - kompletní práce dodavatele včetně vyhodnocení, zápisů, zpráv atp."</t>
  </si>
  <si>
    <t>zahrnuje veškeré náklady spojené s objednatelem požadovaným dozorem</t>
  </si>
  <si>
    <t>Plochy odečteny z grafického systému AutoCAD. 
Tloušťky humózních vrstev ve svazích odhadnuty. 
Svah v místě zárubní zdi - 0,1*49,0=4,900 [A]</t>
  </si>
  <si>
    <t>12573</t>
  </si>
  <si>
    <t>VYKOPÁVKY ZE ZEMNÍKŮ A SKLÁDEK TŘ. I</t>
  </si>
  <si>
    <t>Vytěžení zeminy z deponie stavby. 
Čerpání položky bude dle skutečného množství provedených prací na základě zápisu ve stavebním deníku a schválení TDI. 
celkem pro položku 17411 - 3,51m3=3,510 [A] 
celkem pro položku 18220 - 4,88m3=4,880 [B] 
Celkem: A+B=8,390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</si>
  <si>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</si>
  <si>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</si>
  <si>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</si>
  <si>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- 50%(0,5)*0,5*dl.14,5*hl.1,2*š.1,8=7,830 [A] 
Výkop pro palisády - 50%(0,5)*dl.4,5*hl.0,8*š.0,6=1,080 [B] 
Výkop pro případnou sanaci podloží pod gabionovou zdí - 50%(0,5)*hl.0,3*š.2,4*dl.13,0=4,680 [C] 
Celkem: A+B+C=13,590 [D]</t>
  </si>
  <si>
    <t>13183</t>
  </si>
  <si>
    <t>HLOUBENÍ JAM ZAPAŽ I NEPAŽ TŘ II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</si>
  <si>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- 50%(0,5)*0,5*dl.14,5*hl.1,2*š.1,8=7,830 [A] 
Výkop pro palisády - 50%(0,5)*dl.4,5*hl.0,8*š.0,6=1,080 [B] 
Výkop pro případnou sanaci podloží pod gabionovou zdí - 50%(0,5)*hl.0,3*š.2,4*dl.13,0=4,680 [C] 
Celkem: A+B+C=13,590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</si>
  <si>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</si>
  <si>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</si>
  <si>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</si>
  <si>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4,90 m3=4,900 [A] 
příspěvek položky 13173 - celkem 13,59 m3=13,590 [B] 
příspěvek položky 13183 - celkem 13,59 m3=13,590 [C] 
příspěvek položky 26185 - celkem 3,14*0,30*0,30/4*100,0=7,065 [D] 
Celkem: A+B+C+D=39,145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</si>
  <si>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</si>
  <si>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</si>
  <si>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</si>
  <si>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Rozměry odečteny z grafického systému AutoCAD. 
Uvažuje se použití materiálu vytěženého na stavbě uloženého na deponii v režii zhotovitele, zemina označená jako "Zásyp základu". Včetně dovozu z dočasné skládky (deponie) stavby. 
Zásyp před gabionovou zdí pod chodníkem - náhradní kvádr - š.0,9*hl.0,3*dl.13,0=3,510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</si>
  <si>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</si>
  <si>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</si>
  <si>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</si>
  <si>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Rozměry odečteny z grafického systému AutoCAD.  
Předpokládá se rozprostření vrstvy tloušťky 0,15m, dle množství sejmuté ornice v rámci položky 12110. Bude rozprostřena veškerá humózní vrstva v místě stavby sejmutá v rámci objektu SO 251. 
Svahy nad zárubní zdí - 0,15*1,3*25,0=4,875 [A]</t>
  </si>
  <si>
    <t>18242</t>
  </si>
  <si>
    <t>ZALOŽENÍ TRÁVNÍKU HYDROOSEVEM NA ORNICI</t>
  </si>
  <si>
    <t>celkem pol. 18220/tl. - 4,88/0,15=32,533 [A]</t>
  </si>
  <si>
    <t>Zahrnuje dodání předepsané travní směsi, hydroosev na ornici, zalévání, první pokosení, to vše bez ohledu na sklon terénu</t>
  </si>
  <si>
    <t>celkem pol. 18242 - 32,50=32,500 [A]</t>
  </si>
  <si>
    <t>Základy</t>
  </si>
  <si>
    <t>22594</t>
  </si>
  <si>
    <t>ZÁPOROVÉ PAŽENÍ Z KOVU TRVALÉ</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</si>
  <si>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osazení vč. betonu, betonáže kořene, uříznutí vrchních částí. 
Ocelové zápory HEB 140 z oceli S355 (33,7kg/bm) 
Pažení za zárubní zdí - 20*5,0*33,7*0,001=3,370 [A]</t>
  </si>
  <si>
    <t>položka zahrnuje dodávku ocelových zápor, jejich osazení do připravených vrtů včetně zabetonování konců a obsypu, případně jejich zaberanění. Ocelová převázka se započítá do výsledné hmotnosti.</t>
  </si>
  <si>
    <t>22595A</t>
  </si>
  <si>
    <t>VÝDŘEVA ZÁPOROVÉHO PAŽENÍ TRVALÁ (PLOCHA)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</si>
  <si>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za zárubní zdí - 14,25*1,6=22,800 [A]</t>
  </si>
  <si>
    <t>položka zahrnuje dodávku a osazení pažin bez ohledu na druh</t>
  </si>
  <si>
    <t>26185</t>
  </si>
  <si>
    <t>VRT PRO KOTV, INJEK, MIKROPIL NA POVR TŘ III A IV D DO 300MM</t>
  </si>
  <si>
    <t>Třída vrtatelnosti III-IV dle IG průzkumu pro vrtání horninami R4-R3 - fylity. 
Včetně zřízení a odstranění případné pilotážní plošiny. 
Včetně odvozu na zideponii v režii zhotovitele nebo trvalou skládku do dodavatelem určené vzdálenosti dle vhodnosti materiálu pro další použití na stavbě. 
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za zárubní zdí - 20*5,0=100,000 [A]</t>
  </si>
  <si>
    <t>položka zahrnuje:  
přemístění, montáž a demontáž vrtných souprav  
svislou dopravu zeminy z vrtu  
vodorovnou dopravu zeminy bez uložení na skládku  
případně nutné pažení dočasné (včetně odpažení) i trvalé</t>
  </si>
  <si>
    <t>28997a</t>
  </si>
  <si>
    <t>OPLÁŠTĚNÍ (ZPEVNĚNÍ) Z GEOTEXTILIE A GEOMŘÍŽOVIN</t>
  </si>
  <si>
    <t>Separační geotextílie hm. min. 300 g/m2 
Spodní koše - 1,0*(0,6+0,7+0,8+0,7+0,8+0,9+0,8+0,9+1,0)+1,1*(0,8+0,9+1,0)=10,170 [A] 
Horní koše - (0,5+0,5)*12,3=12,300 [B] 
Celkem: A+B=22,470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</si>
  <si>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</si>
  <si>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28997b</t>
  </si>
  <si>
    <t>Dočasná protierozní kokosová georohož s jejím přikotvením ke svahu. 
celkem pol. 18242 - 32,5=32,500 [A]</t>
  </si>
  <si>
    <t>3272C7</t>
  </si>
  <si>
    <t>ZDI OPĚR, ZÁRUB, NÁBŘEŽ Z GABIONŮ ČÁSTEČNĚ ROVNANÝCH, DRÁT O4,0MM, POVRCHOVÁ ÚPRAVA Zn + Al</t>
  </si>
  <si>
    <t>Gabionová zárubní zeď ze svařovaných sítí. Přesná specifikace v TZ. 
Spodní koše - 1,0*1,0*(0,6+0,7+0,8+0,7+0,8+0,9+0,8+0,9+1,0)+1,0*1,1*(0,8+0,9+1,0)=10,170 [A] 
Horní koše - 0,5*0,5*(12,3+0,45)=3,188 [B] 
Celkem: A+B=13,358 [C]</t>
  </si>
  <si>
    <t>- položka zahrnuje dodávku a osazení drátěných košů s výplní lomovým kamenem.  
- gabionové matrace se vykazují v pol.č.2722**.</t>
  </si>
  <si>
    <t>Vodorovné konstrukce</t>
  </si>
  <si>
    <t>45157</t>
  </si>
  <si>
    <t>PODKLADNÍ A VÝPLŇOVÉ VRSTVY Z KAMENIVA TĚŽENÉHO</t>
  </si>
  <si>
    <t>Lože ze štěrkopísku 
Čerpání této části položky bude dle skutečného množství provedených prací (zejména posouzení tříd těžitelnosti) na základě zápisu ve stavebním deníku a schválení TDI. 
Lože pod zárubní zdi - prům.hl.0,3*š.1,4*dl.13,0=5,460 [A] 
Případná sanace podloží pod gabionovou zdí - hl.0,3*š.2,4*dl.13,0=9,360 [B] 
Celkem: A+B=14,820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</si>
  <si>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</si>
  <si>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</si>
  <si>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</si>
  <si>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Rozměry odečteny z grafického systému AutoCAD. 
Materiál "zásyp za opěrou" dle ČSN 73 6244 na dané ID dle materiálu. 
Zásyp za horním gabionovým košem - dl.11,8*š.0,55*hl.0,25=1,623 [A] 
Zásyp za betonovými palisádami - dl.4,3*hl.1,0*š.1,5=6,450 [B] 
Celkem: A+B=8,073 [C]</t>
  </si>
  <si>
    <t>palisády výšky 1,0m z betonu C30/37-XF4,XD3 do betonového lože C20/25nXF3 s opěrkou. 
Je vykázán objem palisád. Objem betonového lože s opěrkou není vykázán, ten je součástí položky. 
objem palisád - 1,0*0,2*4,5=0,900 [A]</t>
  </si>
  <si>
    <t>935212</t>
  </si>
  <si>
    <t>PŘÍKOPOVÉ ŽLABY Z BETON TVÁRNIC ŠÍŘ DO 600MM DO BETONU TL 100MM</t>
  </si>
  <si>
    <t>tvárnice z betonu C30/37-XF4,XC4 do betonového lože C25/30nXF3 
žlab za zárubní zdí - 15,0=15,000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</si>
  <si>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</si>
  <si>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252.2</t>
  </si>
  <si>
    <t>Opěrná zeď Buček - část Město Náchod</t>
  </si>
  <si>
    <t>21341</t>
  </si>
  <si>
    <t>DRENÁŽNÍ VRSTVY Z PLASTBETONU (PLASTMALTY)</t>
  </si>
  <si>
    <t>Drenážní vrstvy s plastbetonu a plastmalty 
Lože pro obrubníky dle TKP 18. 
lože pro silniční obrubníky - 0,08*(9,8+1,7+2,8)=1,144 [A] 
lože pro bezbariérové obrubníky - 0,080*15=1,200 [B] 
Celkem: A+B=2,344 [C]</t>
  </si>
  <si>
    <t>Položka zahrnuje:  
- dodávku předepsaného materiálu pro drenážní vrstvu, včetně mimostaveništní a vnitrostaveništní dopravy  
- provedení drenážní vrstvy předepsaných rozměrů a předepsaného tvaru</t>
  </si>
  <si>
    <t>327325</t>
  </si>
  <si>
    <t>ZDI OPĚRNÉ, ZÁRUBNÍ, NÁBŘEŽNÍ ZE ŽELEZOVÉHO BETONU DO C30/37</t>
  </si>
  <si>
    <t>beton C30/37-XC4, XF2, XD1 - Cl 0,40; Dmax 22 - S4 
konzola opětné zdi - ((0,22+0,35)/2*1,8+(0,35+0,32)/2*0,55)*24,4=17,013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</si>
  <si>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</si>
  <si>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</si>
  <si>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</si>
  <si>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předpoklad 0,180 t/m3 - výztuž dle návrhu v RDS dokumentaci 
celkem odhad - 0,180 t/m3*17,01m3=3,062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</si>
  <si>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</si>
  <si>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56330</t>
  </si>
  <si>
    <t>VOZOVKOVÉ VRSTVY ZE ŠTĚRKODRTI</t>
  </si>
  <si>
    <t>Rozměry odečteny z grafického systému AutoCAD. 
Podkladní vrstva pod chodníky ze ŠDb. 
chodník na vyložené konzole - (0,24+0,30)/2*1,65*22,3=9,935 [A]</t>
  </si>
  <si>
    <t>Rozměry odečteny z grafického systému AutoCAD. 
část před přechodem - 5,7=5,700 [A] 
část podél přechodu - 4,0*1,25=5,000 [B] 
část podél nástupní hrany - 2,0*1,65+(0,8+9,4)*1,35=17,070 [C] 
část za nástupní hranou - 4,4=4,400 [D] 
Celkem: A+B+C+D=32,170 [E]</t>
  </si>
  <si>
    <t>kontrastní pás na  nástupní hraně - 0,3*11,0=3,300 [A]</t>
  </si>
  <si>
    <t>Rozměry odečteny z grafického systému AutoCAD. 
signální pás - 0,8*1,35=1,080 [A] 
varovný pás - 0,4*4,0=1,600 [B] 
Celkem: A+B=2,680 [C]</t>
  </si>
  <si>
    <t>711112</t>
  </si>
  <si>
    <t>IZOLACE BĚŽNÝCH KONSTRUKCÍ PROTI ZEMNÍ VLHKOSTI ASFALTOVÝMI PÁSY</t>
  </si>
  <si>
    <t>povrch vykonzolované části s přetažením na římsu - 2,1*24,4=51,240 [A] 
svislá část vykonzolované části - 0,32*31,47=10,070 [B] 
dilatační spáry - 3*(0,5+0,3)*2,2=5,280 [C] 
Celkem: A+B+C=66,590 [D]</t>
  </si>
  <si>
    <t>711502</t>
  </si>
  <si>
    <t>OCHRANA IZOLACE NA POVRCHU ASFALTOVÝMI PÁSY</t>
  </si>
  <si>
    <t>Ochrana izolacea sfaltovými pásy s Al-vložkou  
povrch vykonzolované části s přetažením na římsu a svislou plochu - 2,2*24,4=53,680 [A]</t>
  </si>
  <si>
    <t>položka zahrnuje:  
- dodání  předepsaného ochranného materiálu  
- zřízení ochrany izolace</t>
  </si>
  <si>
    <t>711509</t>
  </si>
  <si>
    <t>OCHRANA IZOLACE NA POVRCHU TEXTILIÍ</t>
  </si>
  <si>
    <t>povrch vykonzolované části s přetažením na římsu - 2,1*24,4=51,240 [A] 
svislá část vykonzolované části - 0,32*31,47=10,070 [B] 
Celkem: A+B=61,310 [C]</t>
  </si>
  <si>
    <t>betonové obrubníky šířky 150 mm z betonu C35/45-XF4,XC4 do lože z drenážního polymerbetonu dle TKP 18 
Lože vykázáno v samostatné položce 21341. 
obrubníky celkem - 9,8+1,7+1,8=13,300 [A]</t>
  </si>
  <si>
    <t>celkem betonové nástupištní bezbariérové obrubníky z betonu C35/45-XF4,XC4 do lože z drenážního polymerbetonu dle TKP 18 
Lože vykázáno v samostatné položce 21341. 
obrubníky celkem - 16,0=16,000 [A]</t>
  </si>
  <si>
    <t>SO 253</t>
  </si>
  <si>
    <t>Zárubní zeď km 0,8275 – 0,8363</t>
  </si>
  <si>
    <t>celkem položka 13173 - 9,51m3*1,8t/m3=17,118 [A]</t>
  </si>
  <si>
    <t>celkem položka 13273 - 9,51m3*1,9t/m3=18,069 [A] 
celkem položka 26185 - 75,0*3,14*0,3*0,3/4*1,9t/m3=10,068 [B] 
Celkem: A+B=28,137 [C]</t>
  </si>
  <si>
    <t>Zahrnuje náklady na veškeré zajištění stávajících inženýrských sítí. V prostoru objektu SO 253 se nachází stávající nadzemní sdělovacího vedení CETIN.</t>
  </si>
  <si>
    <t>dokumentace bude požadovaná v počtu dle podmínek SOD a ZOP 
cena za vypracování - RDS (realizační dokumentace stavby) objektu SO 253</t>
  </si>
  <si>
    <t>dokumentace bude požadovaná v počtu dle podmínek SOD a ZOP 
Cena za zpracování DSPS (dokumentace skutečného provedení stavby) SO 253</t>
  </si>
  <si>
    <t>Plochy odečteny z grafického systému AutoCAD. 
Tloušťky humózních vrstev ve svazích odhadnuty. 
Svah v místě zárubní zdi - 0,1*42,0=4,200 [A]</t>
  </si>
  <si>
    <t>Vytěžení zeminy z deponie stavby. 
Čerpání položky bude dle skutečného množství provedených prací na základě zápisu ve stavebním deníku a schválení TDI. 
celkem pro položku 17411 - 1,71m3=1,710 [A] 
celkem pro položku 18220 - 4,19m3=4,190 [B] 
Celkem: A+B=5,900 [C]</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</si>
  <si>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- 50%(0,5)*0,5*dl.9,8*hl.1,4*š.1,9=6,517 [A] 
Výkop pro případnou sanaci podloží pod gabionovou zdí - 50%(0,5)*hl.0,3*š.2,1*dl.9,5=2,993 [B] 
Celkem: A+B=9,510 [C]</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</si>
  <si>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- 50%(0,5)*0,5*dl.9,8*hl.1,4*š.1,9=6,517 [A] 
Výkop pro případnou sanaci podloží pod gabionovou zdí - 50%(0,5)*hl.0,3*š.2,1*dl.9,5=2,993 [B] 
Celkem: A+B=9,510 [C]</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</si>
  <si>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4,20 m3=4,200 [A] 
příspěvek položky 13173 - celkem 9,51 m3=9,510 [B] 
příspěvek položky 13183 - celkem 9,51 m3=9,510 [C] 
příspěvek položky 26185 - celkem 3,14*0,30*0,30/4*75,0=5,299 [D] 
Celkem: A+B+C+D=28,519 [E]</t>
  </si>
  <si>
    <t>Rozměry odečteny z grafického systému AutoCAD. 
Uvažuje se použití materiálu vytěženého na stavbě uloženého na deponii v režii zhotovitele, zemina označená jako "Zásyp základu". Včetně dovozu z dočasné skládky (deponie) stavby. 
Zásyp před gabionovou zdí pod chodníkem - náhradní kvádr - š.0,6*hl.0,3*dl.9,5=1,710 [A]</t>
  </si>
  <si>
    <t>Rozměry odečteny z grafického systému AutoCAD.  
Předpokládá se rozprostření vrstvy tloušťky 0,15m, dle množství sejmuté ornice v rámci položky 12110. Bude rozprostřena veškerá humózní vrstva v místě stavby sejmutá v rámci objektu SO 252. 
Svahy nad zárubní zdí - 0,15*1,3*21,5=4,193 [A]</t>
  </si>
  <si>
    <t>celkem pol. 18220/tl. - 4,19/0,15=27,933 [A]</t>
  </si>
  <si>
    <t>celkem pol. 18242 - 27,95=27,950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</si>
  <si>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osazení vč. betonu, betonáže kořene, uříznutí vrchních částí. 
Ocelové zápory HEB 140 z oceli S355 (33,7kg/bm) 
Pažení za zárubní zdí - 15*5,0*33,7*0,001=2,528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</si>
  <si>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za zárubní zdí - 10,5*1,8=18,900 [A]</t>
  </si>
  <si>
    <t>Třída vrtatelnosti III-IV dle IG průzkumu pro vrtání horninami R4-R3 - fylity. 
Včetně zřízení a odstranění případné pilotážní plošiny. 
Včetně odvozu na zideponii v režii zhotovitele nebo trvalou skládku do dodavatelem určené vzdálenosti dle vhodnosti materiálu pro další použití na stavbě. 
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za zárubní zdí - 15*5,0=75,000 [A]</t>
  </si>
  <si>
    <t>Separační geotextílie hm. min. 300 g/m2 
Spodní koše - 1,0*(0,9+1,0+1,0+0,9+0,9+1,0+0,7)+0,9*(0,8+0,8)=7,840 [A] 
Horní koše - (0,5+0,5)*8,8=8,800 [B] 
Celkem: A+B=16,640 [C]</t>
  </si>
  <si>
    <t>Dočasná protierozní kokosová georohož s jejím přikotvením ke svahu. 
celkem pol. 18242 - 27,95=27,950 [A]</t>
  </si>
  <si>
    <t>Gabionová zárubní zeď ze svařovaných sítí. Přesná specifikace v TZ. 
Spodní koše - 1,0*1,0*(0,9+1,0+1,0+0,9+0,9+1,0+0,7)+1,0*0,9*(0,8+0,8)=7,840 [A] 
Horní koše - 0,5*0,5*(8,8+0,45)=2,313 [B] 
Celkem: A+B=10,153 [C]</t>
  </si>
  <si>
    <t>Lože ze štěrkopísku 
Čerpání této části položky bude dle skutečného množství provedených prací (zejména posouzení tříd těžitelnosti) na základě zápisu ve stavebním deníku a schválení TDI. 
Lože pod zárubní zdi - prům.hl.0,3*š.1,4*dl.9,8=4,116 [A] 
Případná sanace podloží pod gabionovou zdí - hl.0,3*š.2,0*dl.9,5=5,700 [B] 
Celkem: A+B=9,816 [C]</t>
  </si>
  <si>
    <t>Rozměry odečteny z grafického systému AutoCAD. 
Materiál "zásyp za opěrou" dle ČSN 73 6244 na dané ID dle materiálu. 
Zásyp za horním gabionovým košem - dl.8,3*š.0,55*hl.0,25=1,141 [A]</t>
  </si>
  <si>
    <t>tvárnice z betonu C30/37-XF4,XC4 do betonového lože C25/30nXF3 
žlab za zárubní zdí - 12,0=12,000 [A]</t>
  </si>
  <si>
    <t>SO 254</t>
  </si>
  <si>
    <t>Zárubní zeď km 1,4895 – 1,5640</t>
  </si>
  <si>
    <t>celkem položka 13173 - 85,89m3*1,8t/m3=154,602 [A] 
celkem položka 13273 - 6,72m3*1,8t/m3=12,096 [B] 
Celkem: A+B=166,698 [C]</t>
  </si>
  <si>
    <t>celkem položka 13183 - 85,89m3*1,9t/m3=163,191 [A] 
celkem položka 13283 - 6,72m3*1,9t/m3=12,768 [B] 
celkem položka 26185 - 530,0*3,14*0,3*0,3/4*1,9t/m3=71,145 [C] 
Celkem: A+B+C=247,104 [D]</t>
  </si>
  <si>
    <t>Zahrnuje náklady na veškeré zajištění stávajících inženýrských sítí. V prostoru objektu SO 254 se nachází stávající nadzemní sdělovacího vedení CETIN.</t>
  </si>
  <si>
    <t>dokumentace bude požadovaná v počtu dle podmínek SOD a ZOP 
cena za vypracování - RDS (realizační dokumentace stavby) objektu SO 254</t>
  </si>
  <si>
    <t>dokumentace bude požadovaná v počtu dle podmínek SOD a ZOP 
Cena za zpracování DSPS (dokumentace skutečného provedení stavby) SO 254</t>
  </si>
  <si>
    <t>Plochy odečteny z grafického systému AutoCAD. 
Tloušťky humózních vrstev ve svazích odhadnuty. 
Svah v místě zárubní zdi - 0,1*248,0=24,800 [A]</t>
  </si>
  <si>
    <t>Vytěžení zeminy z deponie stavby. 
Čerpání položky bude dle skutečného množství provedených prací na základě zápisu ve stavebním deníku a schválení TDI. 
celkem pro položku 17411 - 13,18m3=13,180 [A] 
celkem pro položku 18220 - 24,80m3=24,800 [B] 
Celkem: A+B=37,980 [C]</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</si>
  <si>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- 50%(0,5)*0,5*dl.74,2*hl.1,7*š.1,8=56,763 [A] 
Výkop pro případnou sanaci podloží pod gabionovou zdí - 50%(0,5)*hl.0,3*š.2,1*dl.72,8=22,932 [B] 
Zvýšený výkop kolem uličních vupstí - 50%(0,5)*3*(hl.0,5*š.1,0*dl.1,0+hl.2,2*š.0,75*dl.2,2)=6,195 [C] 
Celkem: A+B+C=85,890 [D]</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</si>
  <si>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- 50%(0,5)*0,5*dl.74,2*hl.1,7*š.1,8=56,763 [A] 
Výkop pro případnou sanaci podloží pod gabionovou zdí - 50%(0,5)*hl.0,3*š.2,1*dl.72,8=22,932 [B] 
Zvýšený výkop kolem uličních vupstí - 50%(0,5)*3*(hl.0,5*š.1,0*dl.1,0+hl.2,2*š.0,75*dl.2,2)=6,195 [C] 
Celkem: A+B+C=85,890 [D]</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</si>
  <si>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Včetně odvozu na deponii v režii zhotovitele nebo trvalou skládku do dodavatelem určené vzdálenosti dle vhodnosti materiálu pro další použití na stavbě. 
Rýha pro kanalizační potrubí od uličních vpustí - 50%(0,5)*š.0,8*hl.1,2*dl.(5,5+4,5+4,0)=6,720 [A]</t>
  </si>
  <si>
    <t>13283</t>
  </si>
  <si>
    <t>HLOUBENÍ RÝH ŠÍŘ DO 2M PAŽ I NEPAŽ TŘ. II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</si>
  <si>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Včetně odvozu na deponii v režii zhotovitele nebo trvalou skládku do dodavatelem určené vzdálenosti dle vhodnosti materiálu pro další použití na stavbě. 
Rýha pro kanalizační potrubí od uličních vpustí - 50%(0,5)*š.0,8*hl.1,2*dl.(5,5+4,5+4,0)=6,720 [A]</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</si>
  <si>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24,80 m3=24,800 [A] 
příspěvek položky 13173 - celkem 85,89 m3=85,890 [B] 
příspěvek položky 13183 - celkem 85,89 m3=85,890 [C] 
příspěvek položky 13273 - celkem 6,72 m3=6,720 [D] 
příspěvek položky 13283 - celkem 6,72 m3=6,720 [E] 
příspěvek položky 26185 - celkem 3,14*0,30*0,30/4*530,0=37,445 [F] 
Celkem: A+B+C+D+E+F=247,465 [G]</t>
  </si>
  <si>
    <t>Rozměry odečteny z grafického systému AutoCAD. 
Uvažuje se použití materiálu vytěženého na stavbě uloženého na deponii v režii zhotovitele, zemina označená jako "Zásyp základu". Včetně dovozu z dočasné skládky (deponie) stavby. 
Zásyp před gabionovou zdí pod chodníkem - náhradní kvádr - š.0,6*hl.0,3*dl.73,2=13,176 [A]</t>
  </si>
  <si>
    <t>17581</t>
  </si>
  <si>
    <t>OBSYP POTRUBÍ A OBJEKTŮ Z NAKUPOVANÝCH MATERIÁLŮ</t>
  </si>
  <si>
    <t>Rozměry odečteny z grafického systému AutoCAD. 
Podsyp a obsyp potrubí pískem nebo jiným vhodným materiálem. 
Obsyp kanalizačního potrubí od uličních vpustí - š.0,8*hl.1,2*dl.(5,5+4,5+4,0)=13,440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</si>
  <si>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</si>
  <si>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Rozměry odečteny z grafického systému AutoCAD.  
Předpokládá se rozprostření vrstvy tloušťky 0,18m, dle množství sejmuté ornice v rámci položky 12110. Bude rozprostřena veškerá humózní vrstva v místě stavby sejmutá v rámci objektu SO 254. 
Svahy nad zárubní zdí - 0,18*1,3*106,0=24,804 [A]</t>
  </si>
  <si>
    <t>celkem pol. 18220/tl. - 24,80/0,18=137,778 [A]</t>
  </si>
  <si>
    <t>celkem pol. 18242 - 137,80=137,800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</si>
  <si>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osazení vč. betonu, betonáže kořene, uříznutí vrchních částí. 
Ocelové zápory HEB 140 z oceli S355 (33,7kg/bm) 
Pažení za zárubní zdí - 106*5,0*33,7*0,001=17,861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</si>
  <si>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za zárubní zdí - 78,4*2,2=172,480 [A]</t>
  </si>
  <si>
    <t>Třída vrtatelnosti III-IV dle IG průzkumu pro vrtání horninami R4-R3 - fylity. 
Včetně zřízení a odstranění případné pilotážní plošiny. 
Včetně odvozu na zideponii v režii zhotovitele nebo trvalou skládku do dodavatelem určené vzdálenosti dle vhodnosti materiálu pro další použití na stavbě. 
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za zárubní zdí - 106*5,0=530,000 [A]</t>
  </si>
  <si>
    <t>28997</t>
  </si>
  <si>
    <t>Dočasná protierozní kokosová georohož s jejím přikotvením ke svahu. 
celkem pol. 18242 - 137,80=137,800 [A]</t>
  </si>
  <si>
    <t>Separační geotextílie hm. min. 300 g/m2 
Spodní koše - 1,0*(0,6+3*0,7+0,8+0,9+13*1,0+2*0,9+2*0,8+3*0,7+2*0,8+0,7+2*0,8+2*0,9+36*1,0)+1,1*(3*1,0)=67,900 [A] 
Horní koše - 1,0*(7*0,5+0,6+8*0,7+0,6+19*0,5+0,6+0,7+9*0,8+3*0,7+10*0,8+7*0,7+2*0,6+69*0,5)+1,1*(0,6+2*0,5+3*0,5)=82,410 [B] 
Celkem: A+B=150,310 [C]</t>
  </si>
  <si>
    <t>Gabionová zárubní zeď ze svařovaných sítí. Přesná specifikace v TZ. 
Spodní koše - 1,0*1,0*(0,6+3*0,7+0,8+0,9+13*1,0+2*0,9+2*0,8+3*0,7+2*0,8+0,7+2*0,8+2*0,9+36*1,0)+1,0*1,1*(3*1,0)=67,900 [A] 
Horní koše - 1,0*0,5*(7*0,5+0,6+8*0,7+0,6+19*0,5+0,6+0,7+9*0,8+3*0,7+10*0,8+7*0,7+2*0,6)+1,1*0,5*(0,6+2*0,5)+2*0,5*0,5*0,5=23,380 [B] 
Celkem: A+B=91,280 [C]</t>
  </si>
  <si>
    <t>451311</t>
  </si>
  <si>
    <t>PODKL A VÝPLŇ VRSTVY Z PROST BET DO C8/10</t>
  </si>
  <si>
    <t>beton C8/10 X0 
podkladní beton pod uliční vpusti - 3*0,15*0,8*0,8=0,288 [A]</t>
  </si>
  <si>
    <t>Rozměry odečteny z grafického systému AutoCAD. 
Materiál "zásyp za opěrou" dle ČSN 73 6244 na dané ID dle materiálu. 
Zásyp za horním gabionovým košem - dl.71,3*š.0,55*hl.0,5=19,608 [A] 
Kolem uličních vpustí - 3*(hl.2,2*š.0,75*dl.2,2)=10,890 [B] 
Celkem: A+B=30,498 [C]</t>
  </si>
  <si>
    <t>korugované PP potrubí s DN 200 a min. SN 8 
vyústění uličních vpustí - 5,5+4,5+4,0=14,000 [A]</t>
  </si>
  <si>
    <t>89712</t>
  </si>
  <si>
    <t>VPUSŤ KANALIZAČNÍ ULIČNÍ KOMPLETNÍ Z BETONOVÝCH DÍLCŮ</t>
  </si>
  <si>
    <t>včetně mříže A125 
uliční vpusti - 3 ks=3,000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</si>
  <si>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</si>
  <si>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tvárnice z betonu C30/37-XF4,XC4 do betonového lože C25/30nXF3 
žlab za zárubní zdí - 69,0=69,000 [A]</t>
  </si>
  <si>
    <t>SO 255</t>
  </si>
  <si>
    <t>Zárubní zeď km 1,7420 – 1,7930</t>
  </si>
  <si>
    <t>celkem položka 13173 - 77,74m3*1,8t/m3=139,932 [A] 
celkem položka 13273 - 2,88m3*1,8t/m3=5,184 [B] 
Celkem: A+B=145,116 [C]</t>
  </si>
  <si>
    <t>celkem položka 13183 - 77,74m3*1,9t/m3=147,706 [A] 
celkem položka 13283 - 2,88m3*1,9t/m3=5,472 [B] 
celkem položka 26183 - 200,0*3,14*0,13*0,13/4*1,9t/m3=5,041 [C] 
celkem položka 26185 - 360,0*3,14*0,3*0,3/4*1,9t/m3=48,325 [D] 
Celkem: A+B+C+D=206,544 [E]</t>
  </si>
  <si>
    <t>Zahrnuje náklady na veškeré zajištění stávajících inženýrských sítí. V prostoru objektu SO 255 se nachází stávající nadzemní sdělovacího vedení CETIN a podzemní vedení kanalizace VAK Náchod a.s.</t>
  </si>
  <si>
    <t>dokumentace bude požadovaná v počtu dle podmínek SOD a ZOP 
cena za vypracování - RDS (realizační dokumentace stavby) objektu SO 255</t>
  </si>
  <si>
    <t>dokumentace bude požadovaná v počtu dle podmínek SOD a ZOP 
Cena za zpracování DSPS (dokumentace skutečného provedení stavby) SO 255</t>
  </si>
  <si>
    <t>Plochy odečteny z grafického systému AutoCAD. 
Tloušťky humózních vrstev ve svazích odhadnuty. 
Svah v místě zárubní zdi - 0,1*125,0=12,500 [A]</t>
  </si>
  <si>
    <t>12573Vytěžení zeminy z deponie stavby. 
Čerpání položky bude dle skutečného množství provedených prací na základě zápisu ve stavebním deníku a schválení TDI. 
celkem pro položku 18220 - 12,49m3=12,490 [A]</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</si>
  <si>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- 50%(0,5)*0,5*dl.52,5*hl.2,2*š.2,4=69,300 [A] 
Výkop pro kanalizační šachtu - 50%(0,5)*2,5*2,5*2,7=8,438 [B] 
Celkem: A+B=77,738 [C]</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</si>
  <si>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zárubní zeď - 50%(0,5)*0,5*dl.52,5*hl.2,2*š.2,4=69,300 [A] 
Výkop pro kanalizační šachtu - 50%(0,5)*2,5*2,5*2,7=8,438 [B] 
Celkem: A+B=77,738 [C]</t>
  </si>
  <si>
    <t>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Včetně odvozu na deponii v režii zhotovitele nebo trvalou skládku do dodavatelem určené vzdálenosti dle vhodnosti materiálu pro další použití na stavbě. 
Rýha pro kanalizační potrubí od uličních vpustí - 50%(0,5)*š.0,8*hl.1,2*dl.(3,0+3,0)=2,880 [A]</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</si>
  <si>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Dále se předpokládají vrstvy R4 s třídou těžitelnosti II. Skladba jednotlivých tříd těžitelnosti je v tomto stupni odhadnuta. 
Včetně odvozu na deponii v režii zhotovitele nebo trvalou skládku do dodavatelem určené vzdálenosti dle vhodnosti materiálu pro další použití na stavbě. 
Rýha pro kanalizační potrubí od uličních vpustí - 50%(0,5)*š.0,8*hl.1,2*dl.(3,0+3,0)=2,880 [A]</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</si>
  <si>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12,50 m3=12,500 [A] 
příspěvek položky 13173 - celkem 77,74 m3=77,740 [B] 
příspěvek položky 13183 - celkem 77,74 m3=77,740 [C] 
příspěvek položky 13273 - celkem 2,88 m3=2,880 [D] 
příspěvek položky 13283 - celkem 2,88 m3=2,880 [E] 
příspěvek položky 26183 - celkem 3,14*0,13*0,13/4*200,0=2,653 [F] 
příspěvek položky 26185 - celkem 3,14*0,30*0,30/4*360,0=25,434 [G] 
Celkem: A+B+C+D+E+F+G=201,827 [H]</t>
  </si>
  <si>
    <t>Rozměry odečteny z grafického systému AutoCAD. 
Zemina označená jako "Zásyp základu". Uvažuje se zásyp základu ze štěrkopísku. 
Zásyp před zdí pod chodníkem - náhradní kvádr - š.1,2*hl.0,35*dl.52,0=21,840 [A]</t>
  </si>
  <si>
    <t>Rozměry odečteny z grafického systému AutoCAD. 
Podsyp a obsyp potrubí pískem nebo jiným vhodným materiálem. 
Obsyp kanalizačního potrubí od uličních vpustí - š.0,8*hl.1,2*dl.(3,0+3,0)=5,760 [A] 
Obsyp kanalizační šachty - 2,5*2,5*2,7-1,0*1,0*2,7=14,175 [B] 
Celkem: A+B=19,935 [C]</t>
  </si>
  <si>
    <t>Rozměry odečteny z grafického systému AutoCAD.  
Předpokládá se rozprostření vrstvy tloušťky 0,17m, dle množství sejmuté ornice v rámci položky 12110. Bude rozprostřena veškerá humózní vrstva v místě stavby sejmutá v rámci objektu SO 255. 
Svahy nad opěrnou zdí - 0,17*1,3*56,5=12,487 [A]</t>
  </si>
  <si>
    <t>celkem pol. 18220/tl. - 12,49/0,17=73,471 [A]</t>
  </si>
  <si>
    <t>celkem pol. 18242 - 73,45=73,450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</si>
  <si>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osazení vč. betonu, betonáže kořene, uříznutí vrchních částí. 
Ocelové zápory HEB 140 z oceli S355 (33,7kg/bm) 
Pažení za zárubní zdí - 72*5,0*33,7*0,001=12,132 [A]</t>
  </si>
  <si>
    <t>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za zárubní zdí - 53,25*2,3=122,475 [A]</t>
  </si>
  <si>
    <t>227821a</t>
  </si>
  <si>
    <t>MIKROPILOTY KOMPLET D DO 100MM NA POVRCHU</t>
  </si>
  <si>
    <t>V ceně mikropiloty komplet trubky pofil 89/10 mm, materiál S355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- 2*8*6,5=104,000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</si>
  <si>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</si>
  <si>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227821b</t>
  </si>
  <si>
    <t>V ceně mikropiloty komplet tyče pr.32 mm, materiál B500B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Tažené tyčové mikropiloty - 2*8*6,0=96,000 [A]</t>
  </si>
  <si>
    <t>26183</t>
  </si>
  <si>
    <t>VRT PRO KOTV, INJEK, MIKROPIL NA POVR TŘ III A IV D DO 150MM</t>
  </si>
  <si>
    <t>Třída vrtatelnosti III-IV dle IG průzkumu pro vrtání horninami R4-R3 - fylity. 
Včetně odvozu na zideponii v režii zhotovitele nebo trvalou skládku do dodavatelem určené vzdálenosti dle vhodnosti materiálu pro další použití na stavbě. 
Vrtání se předpokládá s pažením po úroveň skalního horizontu profilem min. 133mm pro tlačené mikropiloty a 121mm pro tažené mikropiloty v neagresivním prostředí. V případě použití většího průměru vrtáku zhotovitelem si náklady na tuto činnost si musí zhotovitel rozpustit do jednotkové ceny.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- 2*8*6,5=104,000 [B] 
Tažené tyčové mikropiloty - 2*8*6,0=96,000 [A] 
Celkem: B+A=200,000 [C]</t>
  </si>
  <si>
    <t>Třída vrtatelnosti III-IV dle IG průzkumu pro vrtání horninami R4-R3 - fylity. 
Včetně zřízení a odstranění případné pilotážní plošiny. 
Včetně odvozu na zideponii v režii zhotovitele nebo trvalou skládku do dodavatelem určené vzdálenosti dle vhodnosti materiálu pro další použití na stavbě. 
Celkem dle přesného návrhu v RDS dokumentaci dle požadavků zhotovitele, možný návrh je v rámci PDPS proveden ve výkresové části dokumentace.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za zárubní zdí - 72*5,0=360,000 [A]</t>
  </si>
  <si>
    <t>272325</t>
  </si>
  <si>
    <t>ZÁKLADY ZE ŽELEZOBETONU DO C30/37</t>
  </si>
  <si>
    <t>beton C30/37-XC4,XF4,XD3 - Cl 0,40; Dmax 22 - S4 
základ opěrné zdi - 0,5*1,35*51,0=34,425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</si>
  <si>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</si>
  <si>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</si>
  <si>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</si>
  <si>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předpoklad 0,180 t/m3 - výztuž dle návrhu v RDS dokumentaci 
celkem předpoklad - 0,18*34,43=6,197 [A]</t>
  </si>
  <si>
    <t>Dočasná protierozní kokosová georohož s jejím přikotvením ke svahu. 
celkem pol. 18242 - 73,45=73,450 [A]</t>
  </si>
  <si>
    <t>28999</t>
  </si>
  <si>
    <t>OPLÁŠTĚNÍ (ZPEVNĚNÍ) Z FÓLIE</t>
  </si>
  <si>
    <t>Těsnící fólie s dle požadavků ČSN 73 6244 v přechodových oblastech 
za opěrnou zdí - r.dl.1,3*š.51,0=66,300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</si>
  <si>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</si>
  <si>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C30/37-XC4, XF4, XD3 - Cl 0,40; Dmax 22 - S4 
dřík zárubní zdi - 0,3*(6,375*(0,74+0,98)/2+6,375*(0,83+1,06)/2+2*6,375*(0,86+1,34)/2+6,375*1,34+3*6,375*(1,16+0,82)/2)=15,902 [A] 
plenty na koncích zdi - 0,3*(0,74*1,0+0,82*1,0)=0,468 [B] 
Celkem: A+B=16,370 [C]</t>
  </si>
  <si>
    <t>předpoklad 0,150 t/m3 - výztuž dle návrhu v RDS dokumentaci 
celkem odhad - 0,150 t/m3*16,37m3=2,456 [A]</t>
  </si>
  <si>
    <t>beton C8/10 X0 
podkladní beton pod základy - 0,15*1,5*(6,7+6,5+19,3+19,3)=11,655 [A] 
podkladní beton pod rubovou drenáž opěr - 0,3*prům.v.0,29*48,5=4,220 [B] 
podkladní beton pod uliční vpusti - 2*0,12*0,5*0,5=0,060 [C] 
podkladní beton pod kanalizační šachtu - 0,15*0,8*0,8=0,096 [D] 
obetonování potrubí pod zárubní zdí - 4*0,15*0,5*1,6=0,480 [E] 
Celkem: A+B+C+D+E=16,511 [F]</t>
  </si>
  <si>
    <t>45160</t>
  </si>
  <si>
    <t>PODKL A VÝPLŇ VRSTVY Z MEZEROVITÉHO BETONU</t>
  </si>
  <si>
    <t>Z mezerovitého betonu dle TKP 18. 
ochrana rubové drenáže - 0,3*0,3*48,5=4,365 [A]</t>
  </si>
  <si>
    <t>Položka zahrnuje dodávku mezerovitého betonu a jeho uložení se zhutněním, včetně mimostaveništní a vnitrostaveništní dopravy (rovněž přesuny)</t>
  </si>
  <si>
    <t>Rozměry odečteny z grafického systému AutoCAD. 
Materiál "zásyp za opěrou" dle ČSN 73 6244 na dané ID dle materiálu. 
Včetně vrstev štěrkopísku pod a nad těsnící fólií. 
Zásyp za opěrnou zdí - dl.53,2*š.1,0*hl.1,2=63,840 [A]</t>
  </si>
  <si>
    <t>rub dříku zárubní zdi - 6,375*(0,84+1,08)/2+6,375*(0,93+1,16)/2+2*6,375*(0,96+1,44)/2+6,375*1,44+3*6,375*(1,26+0,92)/2=58,108 [A] 
dilatační spáry - 7*(0,5+0,3)*2,6=14,560 [B] 
Celkem: A+B=72,668 [C]</t>
  </si>
  <si>
    <t>rub dříku zárubní zdi - 6,375*(0,84+1,08)/2+6,375*(0,93+1,16)/2+2*6,375*(0,96+1,44)/2+6,375*1,44+3*6,375*(1,26+0,92)/2=58,108 [A] 
dilatační spáry - 7*0,5*1,2=4,200 [B] 
Celkem: A+B=62,308 [C]</t>
  </si>
  <si>
    <t>87433</t>
  </si>
  <si>
    <t>POTRUBÍ Z TRUB PLASTOVÝCH ODPADNÍCH DN DO 150MM</t>
  </si>
  <si>
    <t>korugované PP potrubí s DN 150 a min. SN 10 
vyústění uličních vpustí - 5,5+5,9=11,400 [A]</t>
  </si>
  <si>
    <t>Předpokládá se dle stávajícího potrubí - korugované PP potrubí s DN 200 a min. SN 10 
stávající přípojky - 2,0+3,0=5,000 [A] 
chráničky pro prostup základem pro vyústění uličních vupstí - 2*1,5=3,000 [B] 
Celkem: A+B=8,000 [C]</t>
  </si>
  <si>
    <t>39</t>
  </si>
  <si>
    <t>87533</t>
  </si>
  <si>
    <t>POTRUBÍ DREN Z TRUB PLAST DN DO 150MM</t>
  </si>
  <si>
    <t>Obetonování drenáže součástí položky 45160 a lože 451311. 
drenáž za opěrnou zdí - 48,5=48,500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</si>
  <si>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</si>
  <si>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40</t>
  </si>
  <si>
    <t>894145</t>
  </si>
  <si>
    <t>ŠACHTY KANALIZAČNÍ Z BETON DÍLCŮ NA POTRUBÍ DN DO 300MM</t>
  </si>
  <si>
    <t>včetně poklopu A125 
obnova šachty - 1 ks=1,000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</si>
  <si>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</si>
  <si>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41</t>
  </si>
  <si>
    <t>včetně mříže A125 
uliční vpusti - 2 ks=2,000 [A]</t>
  </si>
  <si>
    <t>42</t>
  </si>
  <si>
    <t>tvárnice z betonu C30/37-XF4,XC4 do betonového lože C25/30nXF3 
žlab za zárubní zdí - 49,5=49,500 [A]</t>
  </si>
  <si>
    <t>43</t>
  </si>
  <si>
    <t>936502</t>
  </si>
  <si>
    <t>DROBNÉ DOPLŇK KONSTR KOVOVÉ POZINK</t>
  </si>
  <si>
    <t>KG</t>
  </si>
  <si>
    <t>Celkem přítlačné lišty pro ukončení izolace. Včetně žárového pozinkování ponorem tl. min. 80mm. Včetně upevňovacích vrutů M10 - 70 z korozivzdorné oceli A2. Včetně těsnění izolační stěrkou. Detail dle VL 4 - 208.08. 
celkem lišty a vruty pro kotvení izolace 0,04*0,005*(50,4+2*1,0)*7850+53,9/1000*(50,4+2*1,0)/0,3=91,683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</si>
  <si>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</si>
  <si>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44</t>
  </si>
  <si>
    <t>96688</t>
  </si>
  <si>
    <t>VYBOURÁNÍ KANALIZAČ ŠACHET KOMPLETNÍCH</t>
  </si>
  <si>
    <t>Včetně poplatku za skládku. 
stávající šachta - 1ks=1,000 [A]</t>
  </si>
  <si>
    <t>SO 302</t>
  </si>
  <si>
    <t>Dešťová kanalizace v SO 102</t>
  </si>
  <si>
    <t>celkem položka 13173 - 105,728*2,0=211,456 [A] 
celkem položka 13183 - 45,312*2,0=90,624 [B] 
celkem položka 13273 - 785,924*2,0=1 571,848 [C] 
celkem položka 13283 - 336,824*2,0=673,648 [D] 
Celkem: A+B+C+D=2 547,576 [E]</t>
  </si>
  <si>
    <t>poplatky za uložení suti z kamene, betonu, malty a železobetonu - evidovaná skládka s poplatkem dle zadávacích podmínek zadavatele. Skládka bude řešena v režii dodavatele.</t>
  </si>
  <si>
    <t>celkem položka 11332 - 181,803*2,0=363,606 [A] 
celkem položka 96688 - 0,8*2*2,5=4,000 [B] 
Celkem: A+B=367,606 [C]</t>
  </si>
  <si>
    <t>014132</t>
  </si>
  <si>
    <t>POPLATKY ZA SKLÁDKU TYP S-NO (NEBEZPEČNÝ ODPAD)</t>
  </si>
  <si>
    <t>poplatky za uložení suti s asfaltovým pojivem - evidovaná skládka s poplatkem dle zadávacích podmínek zadavatele. Skládka bude řešena v režii dodavatele.</t>
  </si>
  <si>
    <t>celkem položka 11313 12,120*2,2=26,664 [A]</t>
  </si>
  <si>
    <t>11313</t>
  </si>
  <si>
    <t>ODSTRANĚNÍ KRYTU ZPEVNĚNÝCH PLOCH S ASFALTOVÝM POJIVEM</t>
  </si>
  <si>
    <t>včetně naložení, odvozu a uložení na skládku dodavatele, dodavatel zohlední vzdálenost skládky</t>
  </si>
  <si>
    <t>Rozebrání komunikace v rýze kanalizace po odfrézování, průměrně 20 mm dobírka. 
stoka A 169,4*0,9*0,02=3,049 [A] 
stoka B (5,5*0,9+17,8*2,0+410,0*0,9)*0,02=8,191 [B] 
šachty nad rámec rýhy pro krokanalizaci 2,0*1,1*20*0,02=0,880 [C] 
Celkem: A+B+C=12,120 [D]</t>
  </si>
  <si>
    <t>Rozebrání podkladní vrstvy komunikace v rýze kanalizace, průměrně 300 mm. 
stoka A 169,4*0,9*0,30=45,738 [A] 
stoka B (5,5*0,9+17,8*2,0+410,0*0,9)*0,30=122,865 [B] 
šachty nad rámec rýhy pro krokanalizaci 2,0*1,1*20*0,30=13,200 [C] 
Celkem: A+B+C=181,803 [D]</t>
  </si>
  <si>
    <t>Frézování komunikace v rýze kanalizace, souvisle 80 mm. 
stoka A 169,4*0,9*0,08=12,197 [A] 
stoka B (5,5*0,9+17,8*2,0+410,0*0,9)*0,08=32,764 [B] 
Celkem: A+B=44,961 [C]</t>
  </si>
  <si>
    <t>113767</t>
  </si>
  <si>
    <t>FRÉZOVÁNÍ DRÁŽKY PRŮŘEZU DO 1000MM2 V ASFALTOVÉ VOZOVCE</t>
  </si>
  <si>
    <t>Drážky pro zalití pracovní spáry mezi novou a starou asfaltovou směsí 
položka bude čerpána pouze pokud bude rozhodnuto o delším časovém odstupu výstavby kanalizace od celoplošné výspravy komunikace např. o jednu sezónu 
stoka A 169,4*2+0,9=339,700 [A] 
stoka B 433,30*2+0,9+2*1,1=869,700 [B] 
kolem šachet (2,0*2+1,1*2)*18=111,600 [C] 
Celkem: A+B+C=1 321,000 [D]</t>
  </si>
  <si>
    <t>Položka zahrnuje veškerou manipulaci s vybouranou sutí a s vybouranými hmotami vč. uložení na skládku.</t>
  </si>
  <si>
    <t>Včetně odvozu na skládku dodavatele, dodavatel zohlední vzdálenost. 
jámy pro šachty, předpoklad zeminy tř. I 70%, tř. II 30% 
2,0*2,0*((1,2+0,1-0,08-0,02-0,30)*2+(2,41+0,1-0,08-0,02-0,30)+(2,35+0,1-0,08-0,02-0,30)+(2,51+0,1-0,08-0,02-0,30)+(2,47+0,1-0,08-0,02-0,30)+(2,43+0,1-0,08-0,02-0,30)+(2,01+0,1-0,08-0,02-0,30)+(2,52+0,1-0,08-0,02-0,30)+(2,72+0,1-0,08-0,02-0,30)+(2,25+0,1-0,08-0,02-0,30)+(2,07+0,1-0,08-0,02-0,30)+(2,24+0,1-0,08-0,02-0,30)+(1,95+0,1-0,08-0,02-0,30)+(2,20+0,1-0,08-0,02-0,30)*2+(2,49+0,1-0,08-0,02-0,30)+(2,45+0,1-0,08-0,02-0,30)+(2,12+0,1-0,08-0,02-0,30)+(1,97+0,1-0,08-0,02-0,30))*0,7=105,728 [A]</t>
  </si>
  <si>
    <t>Včetně odvozu na skládku dodavatele, dodavatel zohlední vzdálenost. 
jámy pro šachty, předpoklad zeminy tř. I 70%, tř. II 30% 
2,0*2,0*((1,2+0,1-0,08-0,02-0,30)*2+(2,41+0,1-0,08-0,02-0,30)+(2,35+0,1-0,08-0,02-0,30)+(2,51+0,1-0,08-0,02-0,30)+(2,47+0,1-0,08-0,02-0,30)+(2,43+0,1-0,08-0,02-0,30)+(2,01+0,1-0,08-0,02-0,30)+(2,52+0,1-0,08-0,02-0,30)+(2,72+0,1-0,08-0,02-0,30)+(2,25+0,1-0,08-0,02-0,30)+(2,07+0,1-0,08-0,02-0,30)+(2,24+0,1-0,08-0,02-0,30)+(1,95+0,1-0,08-0,02-0,30)+(2,20+0,1-0,08-0,02-0,30)*2+(2,49+0,1-0,08-0,02-0,30)+(2,45+0,1-0,08-0,02-0,30)+(2,12+0,1-0,08-0,02-0,30)+(1,97+0,1-0,08-0,02-0,30))*0,3=45,312 [A]</t>
  </si>
  <si>
    <t>Včetně odvozu na skládku dodavatele, dodavatel zohlední vzdálenost. 
rýha kanalizace, předpoklad zeminy tř. I 70%, tř. II 30% 
stoka A 
((1,2+0,1-0,08-0,02-0,30)*1,90*0,9+((1,2+0,1-0,08-0,02-0,30)+(2,41+0,1-0,08-0,02-0,30))/2*5,50*0,9+((2,41+0,1-0,08-0,02-0,30)+(2,35+0,1-0,08-0,02-0,30))/2*24,30*0,9+((2,35+0,1-0,08-0,02-0,30)+(2,51+0,1-0,08-0,02-0,30))/2*20,00*0,9+((2,51+0,1-0,08-0,02-0,30)+(2,47+0,1-0,08-0,02-0,30))/2*45,00*0,9+((2,47+0,1-0,08-0,02-0,30)+(2,43+0,1-0,08-0,02-0,30))/2*25,00*0,9+((2,43+0,1-0,08-0,02-0,30)+(2,01+0,1-0,08-0,02-0,30))/2*50,00*0,9)*0,7=221,402 [A] 
stoka B 
(((1,27+0,1-0,08-0,02-0,30)+(2,52+0,1-0,08-0,02-0,30))/2*5,50*0,9+((2,52+0,1-0,08-0,02-0,30)+(2,72+0,1-0,08-0,02-0,30))/2*17,80*2,0+((2,72+0,1-0,08-0,02-0,30)+(2,25+0,1-0,08-0,02-0,30))/2*50,00*0,9+((2,25+0,1-0,08-0,02-0,30)+(2,07+0,1-0,08-0,02-0,30))/2*25,00*0,9+((2,07+0,1-0,08-0,02-0,30)+(2,24+0,1-0,08-0,02-0,30))/2*30,00*0,9+((2,24+0,1-0,08-0,02-0,30)+(1,95+0,1-0,08-0,02-0,30))/2*50,00*0,9+((1,95+0,1-0,08-0,02-0,30)+(2,20+0,1-0,08-0,02-0,30))/2*50,00*0,9+((2,20+0,1-0,08-0,02-0,30)+(2,49+0,1-0,08-0,02-0,30))/2*40,00*0,9+((2,49+0,1-0,08-0,02-0,30)+(2,45+0,1-0,08-0,02-0,30))/2*50,00*0,9+((2,45+0,1-0,08-0,02-0,30)+(2,20+0,1-0,08-0,02-0,30))/2*40,00*0,9+((2,20+0,1-0,08-0,02-0,30)+(2,12+0,1-0,08-0,02-0,30))/2*30,00*0,9+((2,12+0,1-0,08-0,02-0,30)+(1,97+0,1-0,08-0,02-0,30))/2*45,00*0,9)*0,7=564,522 [B] 
Celkem: A+B=785,924 [C]</t>
  </si>
  <si>
    <t>Včetně odvozu na skládku dodavatele, dodavatel zohlední vzdálenost. 
rýha kanalizace, předpoklad zeminy tř. I 70%, tř. II 30% 
stoka A 
((1,2+0,1-0,08-0,02-0,30)*1,90*0,9+((1,2+0,1-0,08-0,02-0,30)+(2,41+0,1-0,08-0,02-0,30))/2*5,50*0,9+((2,41+0,1-0,08-0,02-0,30)+(2,35+0,1-0,08-0,02-0,30))/2*24,30*0,9+((2,35+0,1-0,08-0,02-0,30)+(2,51+0,1-0,08-0,02-0,30))/2*20,00*0,9+((2,51+0,1-0,08-0,02-0,30)+(2,47+0,1-0,08-0,02-0,30))/2*45,00*0,9+((2,47+0,1-0,08-0,02-0,30)+(2,43+0,1-0,08-0,02-0,30))/2*25,00*0,9+((2,43+0,1-0,08-0,02-0,30)+(2,01+0,1-0,08-0,02-0,30))/2*50,00*0,9)*0,3=94,887 [A] 
stoka B 
(((1,27+0,1-0,08-0,02-0,30)+(2,52+0,1-0,08-0,02-0,30))/2*5,50*0,9+((2,52+0,1-0,08-0,02-0,30)+(2,72+0,1-0,08-0,02-0,30))/2*17,80*2,0+((2,72+0,1-0,08-0,02-0,30)+(2,25+0,1-0,08-0,02-0,30))/2*50,00*0,9+((2,25+0,1-0,08-0,02-0,30)+(2,07+0,1-0,08-0,02-0,30))/2*25,00*0,9+((2,07+0,1-0,08-0,02-0,30)+(2,24+0,1-0,08-0,02-0,30))/2*30,00*0,9+((2,24+0,1-0,08-0,02-0,30)+(1,95+0,1-0,08-0,02-0,30))/2*50,00*0,9+((1,95+0,1-0,08-0,02-0,30)+(2,20+0,1-0,08-0,02-0,30))/2*50,00*0,9+((2,20+0,1-0,08-0,02-0,30)+(2,49+0,1-0,08-0,02-0,30))/2*40,00*0,9+((2,49+0,1-0,08-0,02-0,30)+(2,45+0,1-0,08-0,02-0,30))/2*50,00*0,9+((2,45+0,1-0,08-0,02-0,30)+(2,20+0,1-0,08-0,02-0,30))/2*40,00*0,9+((2,20+0,1-0,08-0,02-0,30)+(2,12+0,1-0,08-0,02-0,30))/2*30,00*0,9+((2,12+0,1-0,08-0,02-0,30)+(1,97+0,1-0,08-0,02-0,30))/2*45,00*0,9)*0,3=241,938 [B] 
Celkem: A+B=336,825 [C]</t>
  </si>
  <si>
    <t>celkem položka 13173 - 105,728=105,728 [A] 
celkem položka 13183 - 45,312=45,312 [B] 
celkem položka 13273 - 785,924=785,924 [C] 
celkem položka 13283 - 336,824=336,824 [D] 
Celkem: A+B+C+D=1 273,788 [E]</t>
  </si>
  <si>
    <t>zásyp rýh kanalizace ze ŠD fr. 0-32 hutněno na ID=0,85  
celkem výkop - kubatura trub včetně obsypu 785,924+336,824-17,80*2,75-5,50*0,65-(169,40+410,00-17,80-5,50)*0,60=736,563 [A] 
podsyp a zásyp šachet  
celkem výkop - šachty 
(2,0*2,0-3,14*0,6*0,6)*(1,20+1,20+2,41+2,35+2,51+2,47+2,43+2,01+2,52+2,72+2,25+2,07+2,24+1,95+2,20+2,49+2,45+2,20+2,12+1,97)=125,574 [B] 
Celkem: A+B=862,137 [C]</t>
  </si>
  <si>
    <t>podsyp a obsyp potrubí ze ŠP fr. 0-8 hutněno na 95% PS 
potrubí DN 800 17,80*2,12=37,736 [A] 
potrubí DN 300 5,50*0,57=3,135 [B] 
potrubí DN 250 (169,40+410,00-17,80-5,50)*0,55=305,855 [C] 
Celkem: A+B+C=346,726 [D]</t>
  </si>
  <si>
    <t>18120</t>
  </si>
  <si>
    <t>ÚPRAVA PLÁNĚ SE ZHUTNĚNÍM V HORNINĚ TŘ. II</t>
  </si>
  <si>
    <t>pláň v rýze 17,80*2,00+(169,40+410,00-17,80)*0,90=541,040 [A] 
šachty nad rámec rýhy pro kanalizaci 2,0*1,1*20=44,000 [B] 
Celkem: A+B=585,040 [C]</t>
  </si>
  <si>
    <t>Horní podkladní vrstva ze ŠD fr. 0/32 v rýze 
17,80*2,00+(169,40+410,00-17,80)*0,90=541,040 [A] 
šachty nad rámec rýhy pro kanalizaci 2,0*1,1*20=44,000 [B] 
Celkem: A+B=585,040 [C]</t>
  </si>
  <si>
    <t>56334</t>
  </si>
  <si>
    <t>VOZOVKOVÉ VRSTVY ZE ŠTĚRKODRTI TL. DO 200MM</t>
  </si>
  <si>
    <t>Spodní podkladní vrstva ze ŠD fr. 0/63 v rýze 
17,80*2,00+(169,40+410,00-17,80)*0,90=541,040 [A] 
šachty nad rámec rýhy pro kanalizaci 2,0*1,1*20=44,000 [B] 
Celkem: A+B=585,040 [C]</t>
  </si>
  <si>
    <t>572214</t>
  </si>
  <si>
    <t>SPOJOVACÍ POSTŘIK Z MODIFIK EMULZE DO 0,5KG/M2</t>
  </si>
  <si>
    <t>spojovací postřik 0,3kg/m2 v rýze 
položka bude čerpána pouze pokud bude rozhodnuto o delším časovém odstupu výstavby kanalizace od celoplošné výspravy komunikace např. o jednu sezónu 
(17,80*2,00+(169,40+410,00-17,80)*0,90)*2=1 082,080 [A] 
šachty nad rámec rýhy pro kanalizaci 2,0*1,1*20*2=88,000 [B] 
Celkem: A+B=1 170,080 [C]</t>
  </si>
  <si>
    <t>- dodání všech předepsaných materiálů pro postřiky v předepsaném množství  
- provedení dle předepsaného technologického předpisu  
- zřízení vrstvy bez rozlišení šířky, pokládání vrstvy po etapách  
- úpravu napojení, ukončení</t>
  </si>
  <si>
    <t>574B33</t>
  </si>
  <si>
    <t>ASFALTOVÝ BETON PRO OBRUSNÉ VRSTVY MODIFIK ACO 11 TL. 40MM</t>
  </si>
  <si>
    <t>ACO 11 tl. 40 mm,  
položka bude čerpána pouze pokud bude rozhodnuto o delším časovém odstupu výstavby kanalizace od celoplošné výspravy komunikace např. o jednu sezónu 
17,80*2,00+(169,40+410,00-17,80)*0,90=541,040 [A] 
šachty nad rámec rýhy pro kanalizaci 2,0*1,1*20=44,000 [B] 
Celkem: A+B=585,040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</si>
  <si>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</si>
  <si>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574D56</t>
  </si>
  <si>
    <t>ASFALTOVÝ BETON PRO LOŽNÍ VRSTVY MODIFIK ACL 16+, 16S TL. 60MM</t>
  </si>
  <si>
    <t>ACL16+ tl. 60 mm,   
položka bude čerpána pouze pokud bude rozhodnuto o delším časovém odstupu výstavby kanalizace od celoplošné výspravy komunikace např. o jednu sezónu 
17,80*2,00+(169,40+410,00-17,80)*0,90=541,040 [A] 
šachty nad rámec rýhy pro kanalizaci 2,0*1,1*20=44,000 [B] 
Celkem: A+B=585,040 [C]</t>
  </si>
  <si>
    <t>574E46</t>
  </si>
  <si>
    <t>ASFALTOVÝ BETON PRO PODKLADNÍ VRSTVY ACP 16+, 16S TL. 50MM</t>
  </si>
  <si>
    <t>ACP 16+ tl. 50 mm,   
položka bude čerpána pouze pokud bude rozhodnuto o delším časovém odstupu výstavby kanalizace od celoplošné výspravy komunikace např. o jednu sezónu 
17,80*2,00+(169,40+410,00-17,80)*0,90=541,040 [A] 
šachty nad rámec rýhy pro kanalizaci 2,0*1,1*20=44,000 [B] 
Celkem: A+B=585,040 [C]</t>
  </si>
  <si>
    <t>82460</t>
  </si>
  <si>
    <t>POTRUBÍ Z TRUB ŽELEZOBETONOVÝCH DN DO 800MM</t>
  </si>
  <si>
    <t>ŽB hrdlové trouby 17,80=17,800 [A]</t>
  </si>
  <si>
    <t>87444</t>
  </si>
  <si>
    <t>POTRUBÍ Z TRUB PLASTOVÝCH ODPADNÍCH DN DO 250MM</t>
  </si>
  <si>
    <t>PP trouby SN10 169,40+410,00-17,80-5,50=556,100 [A]</t>
  </si>
  <si>
    <t>87445</t>
  </si>
  <si>
    <t>POTRUBÍ Z TRUB PLASTOVÝCH ODPADNÍCH DN DO 300MM</t>
  </si>
  <si>
    <t>PP trouby SN10  5,50=5,500 [A]</t>
  </si>
  <si>
    <t>Poklop šachet je navržen s betonovou výplní s odvětráním pro zátěž D400. 18 ks=18,000 [A]</t>
  </si>
  <si>
    <t>89416</t>
  </si>
  <si>
    <t>ŠACHTY KANALIZAČ Z BETON DÍLCŮ NA POTRUBÍ DN DO 800MM</t>
  </si>
  <si>
    <t>Poklop šachet je navržen s betonovou výplní s odvětráním pro zátěž D400. 2 ks=2,000 [A]</t>
  </si>
  <si>
    <t>93131</t>
  </si>
  <si>
    <t>TĚSNĚNÍ DILATAČ SPAR ASF ZÁLIVKOU</t>
  </si>
  <si>
    <t>Zalití pracovní spáry mezi novou a starou asfaltovou směsí 
položka bude čerpána pouze pokud bude rozhodnuto o delším časovém odstupu výstavby kanalizace od celoplošné výspravy komunikace např. o jednu sezónu 
stoka A (169,4*2+0,9)*0,05*0,02=0,340 [A] 
stoka B (433,30*2+0,9+2*1,1)*0,05*0,02=0,870 [B] 
kolem šachet (2,0*2+1,1*2)*18*0,05*0,02=0,112 [C] 
Celkem: A+B+C=1,322 [D]</t>
  </si>
  <si>
    <t>položka zahrnuje dodávku a osazení předepsaného materiálu, očištění ploch spáry před úpravou, očištění okolí spáry po úpravě  
nezahrnuje těsnící profil</t>
  </si>
  <si>
    <t>včetně odvozu a uložení na skládku</t>
  </si>
  <si>
    <t>vybourání stávajících šachet 2 ks =2,000 [A]</t>
  </si>
  <si>
    <t>SO 303</t>
  </si>
  <si>
    <t>Dešťová kanalizace v SO 103</t>
  </si>
  <si>
    <t>celkem položka 13173 - 45,388*2,0=90,776 [A] 
celkem položka 13183 - 19,452*2,0=38,904 [B] 
celkem položka 13273 - 281,724*2,0=563,448 [C] 
celkem položka 13283 - 120,739*2,0=241,478 [D] 
Celkem: A+B+C+D=934,606 [E]</t>
  </si>
  <si>
    <t>celkem položka 11332 - 20,178*2,0=40,356 [A] 
celkem položka 96688 - 0,8*1*2,5=2,000 [B] 
Celkem: A+B=42,356 [C]</t>
  </si>
  <si>
    <t>celkem položka 11313 1,345*2,2=2,959 [A]</t>
  </si>
  <si>
    <t>Rozebrání komunikace v rýze kanalizace po odfrézování, průměrně 20 mm dobírka. 
stoka (2,5+17,9+22,0+25,0)*0,9*0,02=1,213 [A] 
šachty nad rámec rýhy pro krokanalizaci 2,0*1,1*3*0,02=0,132 [B] 
Celkem: A+B=1,345 [C]</t>
  </si>
  <si>
    <t>Rozebrání podkladní vrstvy komunikace v rýze kanalizace, průměrně 300 mm. 
stoka (2,5+17,9+22,0+25,0)*0,9*0,30=18,198 [A] 
šachty nad rámec rýhy pro krokanalizaci 2,0*1,1*3*0,30=1,980 [B] 
Celkem: A+B=20,178 [C]</t>
  </si>
  <si>
    <t>Frézování komunikace v rýze kanalizace, souvisle 80 mm. 
stoka (2,5+17,9+22,0+25,0)*0,9*0,08=4,853 [A] 
šachty nad rámec rýhy pro krokanalizaci 2,0*1,1*3*0,08=0,528 [B] 
Celkem: A+B=5,381 [C]</t>
  </si>
  <si>
    <t>Drážky pro zalití pracovní spáry mezi novou a starou asfaltovou směsí 
položka bude čerpána pouze pokud bude rozhodnuto o delším časovém odstupu výstavby kanalizace od celoplošné výspravy komunikace např. o jednu sezónu 
stoka (2,5+17,9+22,0+25,0)*2=134,800 [A] 
šachty nad rámec rýhy pro krokanalizaci (2*2,0+2*1,1)*3=18,600 [B] 
Celkem: A+B=153,400 [C]</t>
  </si>
  <si>
    <t>Včetně odvozu na skládku dodavatele, dodavatel zohlední vzdálenost. 
jámy pro šachty, předpoklad zeminy tř. I 70%, tř. II 30% 
2,0*2,0*((2,45+0,1)+(2,12+0,1-0,08-0,02-0,30)+(2,47+0,1-0,08-0,02-0,30)+(2,75+0,1-0,08-0,02-0,30)+(2,49+0,1)+(2,33+0,1)+(2,10+0,1))*0,7=45,388 [A]</t>
  </si>
  <si>
    <t>Včetně odvozu na skládku dodavatele, dodavatel zohlední vzdálenost. 
jámy pro šachty, předpoklad zeminy tř. I 70%, tř. II 30% 
2,0*2,0*((2,45+0,1)+(2,12+0,1-0,08-0,02-0,30)+(2,47+0,1-0,08-0,02-0,30)+(2,75+0,1-0,08-0,02-0,30)+(2,49+0,1)+(2,33+0,1)+(2,10+0,1))*0,3=19,452 [A]</t>
  </si>
  <si>
    <t>Včetně odvozu na skládku dodavatele, dodavatel zohlední vzdálenost. 
rýha kanalizace, předpoklad zeminy tř. I 70%, tř. II 30% 
(((2,45+0,1)+(2,12+0,1-0,08-0,02-0,30))*2*5,0*0,9+((2,12+0,1-0,08-0,02-0,30)+(2,47+0,1-0,08-0,02-0,30))/2*17,9*0,9+((2,47+0,1-0,08-0,02-0,30)+(2,75+0,1-0,08-0,02-0,30))/2*22,0*0,9+((2,75+0,1-0,08-0,02-0,30)+(2,49+0,1))/2*40,0*0,9+((2,49+0,1)+(2,33+0,1))/2*40,0*0,9+((2,33+0,1)+(2,10+0,1))/2*50,00*0,9)*0,7=281,724 [A]</t>
  </si>
  <si>
    <t>Včetně odvozu na skládku dodavatele, dodavatel zohlední vzdálenost. 
rýha kanalizace, předpoklad zeminy tř. I 70%, tř. II 30% 
(((2,45+0,1)+(2,12+0,1-0,08-0,02-0,30))*2*5,0*0,9+((2,12+0,1-0,08-0,02-0,30)+(2,47+0,1-0,08-0,02-0,30))/2*17,9*0,9+((2,47+0,1-0,08-0,02-0,30)+(2,75+0,1-0,08-0,02-0,30))/2*22,0*0,9+((2,75+0,1-0,08-0,02-0,30)+(2,49+0,1))/2*40,0*0,9+((2,49+0,1)+(2,33+0,1))/2*40,0*0,9+((2,33+0,1)+(2,10+0,1))/2*50,00*0,9)*0,3=120,739 [A]</t>
  </si>
  <si>
    <t>celkem položka 13173 - 45,388=45,388 [A] 
celkem položka 13183 - 19,452=19,452 [B] 
celkem položka 13273 - 281,724=281,724 [C] 
celkem položka 13283 - 120,739=120,739 [D] 
Celkem: A+B+C+D=467,303 [E]</t>
  </si>
  <si>
    <t>zásyp rýh kanalizace ze ŠD fr. 0-32 hutněno na ID=0,85  
celkem výkop - kubatura trub včetně obsypu 281,724+120,739-5,00*0,65-(174,90-5,00)*0,60=297,273 [A] 
podsyp a zásyp šachet  
celkem výkop - šachty 
(2,0*2,0-3,14*0,6*0,6)*(2,45+2,12+2,47+2,75+2,49+2,33+2,10)=47,951 [B] 
Celkem: A+B=345,224 [C]</t>
  </si>
  <si>
    <t>podsyp a obsyp potrubí ze ŠP fr. 0-8 hutněno na 95% PS 
potrubí DN 300 5,00*0,57=2,850 [A] 
potrubí DN 250 (174,90-5,00)*0,55=93,445 [B] 
Celkem: A+B=96,295 [C]</t>
  </si>
  <si>
    <t>pláň v rýze 174,90*0,90=157,410 [A] 
šachty nad rámec rýhy pro kanalizaci 2,0*1,1*7=15,400 [B] 
Celkem: A+B=172,810 [C]</t>
  </si>
  <si>
    <t>Horní podkladní vrstva ze ŠD fr. 0/32 v rýze 
(2,5+17,9+22,0+25,0)*0,90=60,660 [A] 
šachty nad rámec rýhy pro kanalizaci 2,0*1,1*3=6,600 [B] 
Celkem: A+B=67,260 [C]</t>
  </si>
  <si>
    <t>Spodní podkladní vrstva ze ŠD fr. 0/63 v rýze 
(2,5+17,9+22,0+25,0)*0,90=60,660 [A] 
šachty nad rámec rýhy pro kanalizaci 2,0*1,1*3=6,600 [B] 
Celkem: A+B=67,260 [C]</t>
  </si>
  <si>
    <t>spojovací postřik 0,3kg/m2 v rýze 
položka bude čerpána pouze pokud bude rozhodnuto o delším časovém odstupu výstavby kanalizace od celoplošné výspravy komunikace např. o jednu sezónu 
(2,5+17,9+22,0+25,0)*0,90*2=121,320 [A] 
šachty nad rámec rýhy pro kanalizaci 2,0*1,1*3*2=13,200 [B] 
Celkem: A+B=134,520 [C]</t>
  </si>
  <si>
    <t>ACO 11 tl. 40 mm,  
položka bude čerpána pouze pokud bude rozhodnuto o delším časovém odstupu výstavby kanalizace od celoplošné výspravy komunikace např. o jednu sezónu 
(2,5+17,9+22,0+25,0)*0,90=60,660 [A] 
šachty nad rámec rýhy pro kanalizaci 2,0*1,1*3=6,600 [B] 
Celkem: A+B=67,260 [C]</t>
  </si>
  <si>
    <t>ACL16+ tl. 60 mm,   
položka bude čerpána pouze pokud bude rozhodnuto o delším časovém odstupu výstavby kanalizace od celoplošné výspravy komunikace např. o jednu sezónu 
(2,5+17,9+22,0+25,0)*0,90=60,660 [A] 
šachty nad rámec rýhy pro kanalizaci 2,0*1,1*3=6,600 [B] 
Celkem: A+B=67,260 [C]</t>
  </si>
  <si>
    <t>ACP 16+ tl. 50 mm,   
položka bude čerpána pouze pokud bude rozhodnuto o delším časovém odstupu výstavby kanalizace od celoplošné výspravy komunikace např. o jednu sezónu 
(2,5+17,9+22,0+25,0)*0,90=60,660 [A] 
šachty nad rámec rýhy pro kanalizaci 2,0*1,1*3=6,600 [B] 
Celkem: A+B=67,260 [C]</t>
  </si>
  <si>
    <t>PP trouby SN10 174,90-5,00=169,900 [A]</t>
  </si>
  <si>
    <t>PP trouby SN10  5,00=5,000 [A]</t>
  </si>
  <si>
    <t>Poklop šachet je navržen s betonovou výplní s odvětráním pro zátěž D400. 7 ks=7,000 [A]</t>
  </si>
  <si>
    <t>Zalití pracovní spáry mezi novou a starou asfaltovou směsí 
položka bude čerpána pouze pokud bude rozhodnuto o delším časovém odstupu výstavby kanalizace od celoplošné výspravy komunikace např. o jednu sezónu 
stoka (2,5+17,9+22,0+25,0)*2*0,05*0,02=0,135 [A] 
šachty nad rámec rýhy pro krokanalizaci (2*2,0+2*1,1)*3*0,05*0,02=0,019 [B] 
Celkem: A+B=0,154 [C]</t>
  </si>
  <si>
    <t>vybourání stávajících šachet 1 ks =1,000 [A]</t>
  </si>
  <si>
    <t>SO 802</t>
  </si>
  <si>
    <t>Vegetační úpravy město Náchod</t>
  </si>
  <si>
    <t>11120</t>
  </si>
  <si>
    <t>ODSTRANĚNÍ KŘOVIN</t>
  </si>
  <si>
    <t>Odstranění plošné vegetace dle G.2.2.4 DENDROLOGICKÝ PRŮZKUM, včetně spálení, štěpkování nebo odvozu na skládku dodavatele 
nálety 493,0=493,000 [A] 
skupiny keřů 168,0=168,000 [B] 
skupiny stromů (ob. pod 80 cm) 31,0=31,000 [C] 
Celkem: A+B+C=692,000 [D]</t>
  </si>
  <si>
    <t>odstranění křovin a stromů do průměru 100 mm  
doprava dřevin bez ohledu na vzdálenost  
spálení na hromadách nebo štěpkování</t>
  </si>
  <si>
    <t>11201</t>
  </si>
  <si>
    <t>KÁCENÍ STROMŮ D KMENE DO 0,5M S ODSTRANĚNÍM PAŘEZŮ</t>
  </si>
  <si>
    <t>Odstranění stromů dle G.2.2.4 DENDROLOGICKÝ PRŮZKUM, včetně spálení, štěpkování nebo odvozu na skládku dodavatele 
18=18,000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</si>
  <si>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</si>
  <si>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</si>
  <si>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</si>
  <si>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Odstranění stromů dle G.2.2.4 DENDROLOGICKÝ PRŮZKUM, včetně spálení, štěpkování nebo odvozu na skládku dodavatele 
11=11,000 [A]</t>
  </si>
  <si>
    <t>11203</t>
  </si>
  <si>
    <t>KÁCENÍ STROMŮ D KMENE PŘES 0,9M S ODSTRAN PAŘEZŮ</t>
  </si>
  <si>
    <t>Odstranění stromů dle G.2.2.4 DENDROLOGICKÝ PRŮZKUM, včetně spálení, štěpkování nebo odvozu na skládku dodavatele 
2=2,000 [A]</t>
  </si>
  <si>
    <t>11204</t>
  </si>
  <si>
    <t>KÁCENÍ STROMŮ D KMENE DO 0,3M S ODSTRANĚNÍM PAŘEZŮ</t>
  </si>
  <si>
    <t>Odstranění stromů dle G.2.2.4 DENDROLOGICKÝ PRŮZKUM, včetně spálení, štěpkování nebo odvozu na skládku dodavatele 
6=6,000 [A]</t>
  </si>
  <si>
    <t>184721</t>
  </si>
  <si>
    <t>ZDRAVOTNÍ ŘEZ VĚTVÍ STROMŮ KMENE D DO 50CM</t>
  </si>
  <si>
    <t>Pěstební zářez větví stromů v kolizi se stavbou dle G.2.2.4 DENDROLOGICKÝ PRŮZKUM, včetně spálení, štěpkování nebo odvozu na skládku dodavatele 
předpoklad 1 ks/1 m 25,0+41,0+32,0=98,000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</si>
  <si>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</si>
  <si>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184A1</t>
  </si>
  <si>
    <t>VYSAZOVÁNÍ KEŘŮ LISTNATÝCH S BALEM VČETNĚ VÝKOPU JAMKY</t>
  </si>
  <si>
    <t>Náhradní výsadba dle C.18., včetně veškerých požadavků viz technická zpráva objektu 
258 ks =258,000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</si>
  <si>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</si>
  <si>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</si>
  <si>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</si>
  <si>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Náhradní výsadba dle C.18., včetně veškerých požadavků viz technická zpráva objektu 
8 ks =8,000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</si>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</sst>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191.25">
      <c r="A10" s="28" t="s">
        <v>40</v>
      </c>
      <c r="E10" s="29" t="s">
        <v>41</v>
      </c>
    </row>
    <row r="11" spans="1:5" ht="12.75">
      <c r="A11" s="30" t="s">
        <v>42</v>
      </c>
      <c r="E11" s="31" t="s">
        <v>37</v>
      </c>
    </row>
    <row r="12" spans="1:5" ht="12.75">
      <c r="A12" t="s">
        <v>43</v>
      </c>
      <c r="E12" s="29" t="s">
        <v>44</v>
      </c>
    </row>
    <row r="13" spans="1:16" ht="12.75">
      <c r="A13" s="19" t="s">
        <v>35</v>
      </c>
      <c s="23" t="s">
        <v>13</v>
      </c>
      <c s="23" t="s">
        <v>45</v>
      </c>
      <c s="19" t="s">
        <v>46</v>
      </c>
      <c s="24" t="s">
        <v>47</v>
      </c>
      <c s="25" t="s">
        <v>48</v>
      </c>
      <c s="26">
        <v>1</v>
      </c>
      <c s="27">
        <v>0</v>
      </c>
      <c s="27">
        <f>ROUND(ROUND(H13,2)*ROUND(G13,3),2)</f>
      </c>
      <c r="O13">
        <f>(I13*21)/100</f>
      </c>
      <c t="s">
        <v>13</v>
      </c>
    </row>
    <row r="14" spans="1:5" ht="63.75">
      <c r="A14" s="28" t="s">
        <v>40</v>
      </c>
      <c r="E14" s="29" t="s">
        <v>49</v>
      </c>
    </row>
    <row r="15" spans="1:5" ht="12.75">
      <c r="A15" s="30" t="s">
        <v>42</v>
      </c>
      <c r="E15" s="31" t="s">
        <v>37</v>
      </c>
    </row>
    <row r="16" spans="1:5" ht="12.75">
      <c r="A16" t="s">
        <v>43</v>
      </c>
      <c r="E16" s="29" t="s">
        <v>50</v>
      </c>
    </row>
    <row r="17" spans="1:16" ht="12.75">
      <c r="A17" s="19" t="s">
        <v>35</v>
      </c>
      <c s="23" t="s">
        <v>12</v>
      </c>
      <c s="23" t="s">
        <v>45</v>
      </c>
      <c s="19" t="s">
        <v>51</v>
      </c>
      <c s="24" t="s">
        <v>47</v>
      </c>
      <c s="25" t="s">
        <v>48</v>
      </c>
      <c s="26">
        <v>1</v>
      </c>
      <c s="27">
        <v>0</v>
      </c>
      <c s="27">
        <f>ROUND(ROUND(H17,2)*ROUND(G17,3),2)</f>
      </c>
      <c r="O17">
        <f>(I17*21)/100</f>
      </c>
      <c t="s">
        <v>13</v>
      </c>
    </row>
    <row r="18" spans="1:5" ht="51">
      <c r="A18" s="28" t="s">
        <v>40</v>
      </c>
      <c r="E18" s="29" t="s">
        <v>52</v>
      </c>
    </row>
    <row r="19" spans="1:5" ht="12.75">
      <c r="A19" s="30" t="s">
        <v>42</v>
      </c>
      <c r="E19" s="31" t="s">
        <v>37</v>
      </c>
    </row>
    <row r="20" spans="1:5" ht="12.75">
      <c r="A20" t="s">
        <v>43</v>
      </c>
      <c r="E20" s="29" t="s">
        <v>50</v>
      </c>
    </row>
    <row r="21" spans="1:16" ht="12.75">
      <c r="A21" s="19" t="s">
        <v>35</v>
      </c>
      <c s="23" t="s">
        <v>23</v>
      </c>
      <c s="23" t="s">
        <v>45</v>
      </c>
      <c s="19" t="s">
        <v>53</v>
      </c>
      <c s="24" t="s">
        <v>47</v>
      </c>
      <c s="25" t="s">
        <v>48</v>
      </c>
      <c s="26">
        <v>1</v>
      </c>
      <c s="27">
        <v>0</v>
      </c>
      <c s="27">
        <f>ROUND(ROUND(H21,2)*ROUND(G21,3),2)</f>
      </c>
      <c r="O21">
        <f>(I21*21)/100</f>
      </c>
      <c t="s">
        <v>13</v>
      </c>
    </row>
    <row r="22" spans="1:5" ht="51">
      <c r="A22" s="28" t="s">
        <v>40</v>
      </c>
      <c r="E22" s="29" t="s">
        <v>54</v>
      </c>
    </row>
    <row r="23" spans="1:5" ht="12.75">
      <c r="A23" s="30" t="s">
        <v>42</v>
      </c>
      <c r="E23" s="31" t="s">
        <v>37</v>
      </c>
    </row>
    <row r="24" spans="1:5" ht="12.75">
      <c r="A24" t="s">
        <v>43</v>
      </c>
      <c r="E24" s="29" t="s">
        <v>50</v>
      </c>
    </row>
    <row r="25" spans="1:16" ht="12.75">
      <c r="A25" s="19" t="s">
        <v>35</v>
      </c>
      <c s="23" t="s">
        <v>25</v>
      </c>
      <c s="23" t="s">
        <v>55</v>
      </c>
      <c s="19" t="s">
        <v>37</v>
      </c>
      <c s="24" t="s">
        <v>56</v>
      </c>
      <c s="25" t="s">
        <v>48</v>
      </c>
      <c s="26">
        <v>1</v>
      </c>
      <c s="27">
        <v>0</v>
      </c>
      <c s="27">
        <f>ROUND(ROUND(H25,2)*ROUND(G25,3),2)</f>
      </c>
      <c r="O25">
        <f>(I25*21)/100</f>
      </c>
      <c t="s">
        <v>13</v>
      </c>
    </row>
    <row r="26" spans="1:5" ht="114.75">
      <c r="A26" s="28" t="s">
        <v>40</v>
      </c>
      <c r="E26" s="29" t="s">
        <v>57</v>
      </c>
    </row>
    <row r="27" spans="1:5" ht="12.75">
      <c r="A27" s="30" t="s">
        <v>42</v>
      </c>
      <c r="E27" s="31" t="s">
        <v>37</v>
      </c>
    </row>
    <row r="28" spans="1:5" ht="12.75">
      <c r="A28" t="s">
        <v>43</v>
      </c>
      <c r="E28" s="29" t="s">
        <v>50</v>
      </c>
    </row>
    <row r="29" spans="1:16" ht="12.75">
      <c r="A29" s="19" t="s">
        <v>35</v>
      </c>
      <c s="23" t="s">
        <v>27</v>
      </c>
      <c s="23" t="s">
        <v>58</v>
      </c>
      <c s="19" t="s">
        <v>37</v>
      </c>
      <c s="24" t="s">
        <v>59</v>
      </c>
      <c s="25" t="s">
        <v>48</v>
      </c>
      <c s="26">
        <v>1</v>
      </c>
      <c s="27">
        <v>0</v>
      </c>
      <c s="27">
        <f>ROUND(ROUND(H29,2)*ROUND(G29,3),2)</f>
      </c>
      <c r="O29">
        <f>(I29*21)/100</f>
      </c>
      <c t="s">
        <v>13</v>
      </c>
    </row>
    <row r="30" spans="1:5" ht="140.25">
      <c r="A30" s="28" t="s">
        <v>40</v>
      </c>
      <c r="E30" s="29" t="s">
        <v>60</v>
      </c>
    </row>
    <row r="31" spans="1:5" ht="12.75">
      <c r="A31" s="30" t="s">
        <v>42</v>
      </c>
      <c r="E31" s="31" t="s">
        <v>37</v>
      </c>
    </row>
    <row r="32" spans="1:5" ht="12.75">
      <c r="A32" t="s">
        <v>43</v>
      </c>
      <c r="E32" s="29" t="s">
        <v>50</v>
      </c>
    </row>
    <row r="33" spans="1:16" ht="12.75">
      <c r="A33" s="19" t="s">
        <v>35</v>
      </c>
      <c s="23" t="s">
        <v>61</v>
      </c>
      <c s="23" t="s">
        <v>62</v>
      </c>
      <c s="19" t="s">
        <v>37</v>
      </c>
      <c s="24" t="s">
        <v>63</v>
      </c>
      <c s="25" t="s">
        <v>48</v>
      </c>
      <c s="26">
        <v>1</v>
      </c>
      <c s="27">
        <v>0</v>
      </c>
      <c s="27">
        <f>ROUND(ROUND(H33,2)*ROUND(G33,3),2)</f>
      </c>
      <c r="O33">
        <f>(I33*21)/100</f>
      </c>
      <c t="s">
        <v>13</v>
      </c>
    </row>
    <row r="34" spans="1:5" ht="51">
      <c r="A34" s="28" t="s">
        <v>40</v>
      </c>
      <c r="E34" s="29" t="s">
        <v>64</v>
      </c>
    </row>
    <row r="35" spans="1:5" ht="12.75">
      <c r="A35" s="30" t="s">
        <v>42</v>
      </c>
      <c r="E35" s="31" t="s">
        <v>37</v>
      </c>
    </row>
    <row r="36" spans="1:5" ht="89.25">
      <c r="A36" t="s">
        <v>43</v>
      </c>
      <c r="E36" s="29" t="s">
        <v>65</v>
      </c>
    </row>
    <row r="37" spans="1:16" ht="12.75">
      <c r="A37" s="19" t="s">
        <v>35</v>
      </c>
      <c s="23" t="s">
        <v>66</v>
      </c>
      <c s="23" t="s">
        <v>67</v>
      </c>
      <c s="19" t="s">
        <v>37</v>
      </c>
      <c s="24" t="s">
        <v>68</v>
      </c>
      <c s="25" t="s">
        <v>48</v>
      </c>
      <c s="26">
        <v>1</v>
      </c>
      <c s="27">
        <v>0</v>
      </c>
      <c s="27">
        <f>ROUND(ROUND(H37,2)*ROUND(G37,3),2)</f>
      </c>
      <c r="O37">
        <f>(I37*21)/100</f>
      </c>
      <c t="s">
        <v>13</v>
      </c>
    </row>
    <row r="38" spans="1:5" ht="51">
      <c r="A38" s="28" t="s">
        <v>40</v>
      </c>
      <c r="E38" s="29" t="s">
        <v>69</v>
      </c>
    </row>
    <row r="39" spans="1:5" ht="12.75">
      <c r="A39" s="30" t="s">
        <v>42</v>
      </c>
      <c r="E39" s="31" t="s">
        <v>37</v>
      </c>
    </row>
    <row r="40" spans="1:5" ht="63.75">
      <c r="A40" t="s">
        <v>43</v>
      </c>
      <c r="E40" s="29" t="s">
        <v>70</v>
      </c>
    </row>
    <row r="41" spans="1:16" ht="12.75">
      <c r="A41" s="19" t="s">
        <v>35</v>
      </c>
      <c s="23" t="s">
        <v>30</v>
      </c>
      <c s="23" t="s">
        <v>71</v>
      </c>
      <c s="19" t="s">
        <v>37</v>
      </c>
      <c s="24" t="s">
        <v>72</v>
      </c>
      <c s="25" t="s">
        <v>39</v>
      </c>
      <c s="26">
        <v>1</v>
      </c>
      <c s="27">
        <v>0</v>
      </c>
      <c s="27">
        <f>ROUND(ROUND(H41,2)*ROUND(G41,3),2)</f>
      </c>
      <c r="O41">
        <f>(I41*21)/100</f>
      </c>
      <c t="s">
        <v>13</v>
      </c>
    </row>
    <row r="42" spans="1:5" ht="51">
      <c r="A42" s="28" t="s">
        <v>40</v>
      </c>
      <c r="E42" s="29" t="s">
        <v>73</v>
      </c>
    </row>
    <row r="43" spans="1:5" ht="12.75">
      <c r="A43" s="30" t="s">
        <v>42</v>
      </c>
      <c r="E43" s="31" t="s">
        <v>37</v>
      </c>
    </row>
    <row r="44" spans="1:5" ht="12.75">
      <c r="A44" t="s">
        <v>43</v>
      </c>
      <c r="E44" s="29" t="s">
        <v>50</v>
      </c>
    </row>
    <row r="45" spans="1:16" ht="12.75">
      <c r="A45" s="19" t="s">
        <v>35</v>
      </c>
      <c s="23" t="s">
        <v>32</v>
      </c>
      <c s="23" t="s">
        <v>74</v>
      </c>
      <c s="19" t="s">
        <v>37</v>
      </c>
      <c s="24" t="s">
        <v>75</v>
      </c>
      <c s="25" t="s">
        <v>76</v>
      </c>
      <c s="26">
        <v>2</v>
      </c>
      <c s="27">
        <v>0</v>
      </c>
      <c s="27">
        <f>ROUND(ROUND(H45,2)*ROUND(G45,3),2)</f>
      </c>
      <c r="O45">
        <f>(I45*21)/100</f>
      </c>
      <c t="s">
        <v>13</v>
      </c>
    </row>
    <row r="46" spans="1:5" ht="38.25">
      <c r="A46" s="28" t="s">
        <v>40</v>
      </c>
      <c r="E46" s="29" t="s">
        <v>77</v>
      </c>
    </row>
    <row r="47" spans="1:5" ht="12.75">
      <c r="A47" s="30" t="s">
        <v>42</v>
      </c>
      <c r="E47" s="31" t="s">
        <v>37</v>
      </c>
    </row>
    <row r="48" spans="1:5" ht="89.25">
      <c r="A48" t="s">
        <v>43</v>
      </c>
      <c r="E48" s="29" t="s">
        <v>78</v>
      </c>
    </row>
    <row r="49" spans="1:16" ht="12.75">
      <c r="A49" s="19" t="s">
        <v>35</v>
      </c>
      <c s="23" t="s">
        <v>79</v>
      </c>
      <c s="23" t="s">
        <v>80</v>
      </c>
      <c s="19" t="s">
        <v>37</v>
      </c>
      <c s="24" t="s">
        <v>81</v>
      </c>
      <c s="25" t="s">
        <v>48</v>
      </c>
      <c s="26">
        <v>1</v>
      </c>
      <c s="27">
        <v>0</v>
      </c>
      <c s="27">
        <f>ROUND(ROUND(H49,2)*ROUND(G49,3),2)</f>
      </c>
      <c r="O49">
        <f>(I49*21)/100</f>
      </c>
      <c t="s">
        <v>13</v>
      </c>
    </row>
    <row r="50" spans="1:5" ht="114.75">
      <c r="A50" s="28" t="s">
        <v>40</v>
      </c>
      <c r="E50" s="29" t="s">
        <v>82</v>
      </c>
    </row>
    <row r="51" spans="1:5" ht="12.75">
      <c r="A51" s="30" t="s">
        <v>42</v>
      </c>
      <c r="E51" s="31" t="s">
        <v>37</v>
      </c>
    </row>
    <row r="52" spans="1:5" ht="12.75">
      <c r="A52" t="s">
        <v>43</v>
      </c>
      <c r="E52" s="29" t="s">
        <v>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0+O8+O21+O70+O95+O116</f>
      </c>
      <c t="s">
        <v>12</v>
      </c>
    </row>
    <row r="3" spans="1:16" ht="15" customHeight="1">
      <c r="A3" t="s">
        <v>1</v>
      </c>
      <c s="8" t="s">
        <v>4</v>
      </c>
      <c s="9" t="s">
        <v>5</v>
      </c>
      <c s="1"/>
      <c s="10" t="s">
        <v>6</v>
      </c>
      <c s="1"/>
      <c s="4"/>
      <c s="3" t="s">
        <v>600</v>
      </c>
      <c s="32">
        <f>0+I8+I21+I70+I95+I116</f>
      </c>
      <c r="O3" t="s">
        <v>9</v>
      </c>
      <c t="s">
        <v>13</v>
      </c>
    </row>
    <row r="4" spans="1:16" ht="15" customHeight="1">
      <c r="A4" t="s">
        <v>7</v>
      </c>
      <c s="12" t="s">
        <v>8</v>
      </c>
      <c s="13" t="s">
        <v>600</v>
      </c>
      <c s="5"/>
      <c s="14" t="s">
        <v>601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2547.576</v>
      </c>
      <c s="27">
        <v>0</v>
      </c>
      <c s="27">
        <f>ROUND(ROUND(H9,2)*ROUND(G9,3),2)</f>
      </c>
      <c r="O9">
        <f>(I9*21)/100</f>
      </c>
      <c t="s">
        <v>13</v>
      </c>
    </row>
    <row r="10" spans="1:5" ht="25.5">
      <c r="A10" s="28" t="s">
        <v>40</v>
      </c>
      <c r="E10" s="29" t="s">
        <v>89</v>
      </c>
    </row>
    <row r="11" spans="1:5" ht="63.75">
      <c r="A11" s="30" t="s">
        <v>42</v>
      </c>
      <c r="E11" s="31" t="s">
        <v>602</v>
      </c>
    </row>
    <row r="12" spans="1:5" ht="25.5">
      <c r="A12" t="s">
        <v>43</v>
      </c>
      <c r="E12" s="29" t="s">
        <v>91</v>
      </c>
    </row>
    <row r="13" spans="1:16" ht="12.75">
      <c r="A13" s="19" t="s">
        <v>35</v>
      </c>
      <c s="23" t="s">
        <v>13</v>
      </c>
      <c s="23" t="s">
        <v>92</v>
      </c>
      <c s="19" t="s">
        <v>37</v>
      </c>
      <c s="24" t="s">
        <v>93</v>
      </c>
      <c s="25" t="s">
        <v>88</v>
      </c>
      <c s="26">
        <v>367.606</v>
      </c>
      <c s="27">
        <v>0</v>
      </c>
      <c s="27">
        <f>ROUND(ROUND(H13,2)*ROUND(G13,3),2)</f>
      </c>
      <c r="O13">
        <f>(I13*21)/100</f>
      </c>
      <c t="s">
        <v>13</v>
      </c>
    </row>
    <row r="14" spans="1:5" ht="38.25">
      <c r="A14" s="28" t="s">
        <v>40</v>
      </c>
      <c r="E14" s="29" t="s">
        <v>603</v>
      </c>
    </row>
    <row r="15" spans="1:5" ht="38.25">
      <c r="A15" s="30" t="s">
        <v>42</v>
      </c>
      <c r="E15" s="31" t="s">
        <v>604</v>
      </c>
    </row>
    <row r="16" spans="1:5" ht="25.5">
      <c r="A16" t="s">
        <v>43</v>
      </c>
      <c r="E16" s="29" t="s">
        <v>91</v>
      </c>
    </row>
    <row r="17" spans="1:16" ht="12.75">
      <c r="A17" s="19" t="s">
        <v>35</v>
      </c>
      <c s="23" t="s">
        <v>12</v>
      </c>
      <c s="23" t="s">
        <v>605</v>
      </c>
      <c s="19" t="s">
        <v>37</v>
      </c>
      <c s="24" t="s">
        <v>606</v>
      </c>
      <c s="25" t="s">
        <v>88</v>
      </c>
      <c s="26">
        <v>26.664</v>
      </c>
      <c s="27">
        <v>0</v>
      </c>
      <c s="27">
        <f>ROUND(ROUND(H17,2)*ROUND(G17,3),2)</f>
      </c>
      <c r="O17">
        <f>(I17*21)/100</f>
      </c>
      <c t="s">
        <v>13</v>
      </c>
    </row>
    <row r="18" spans="1:5" ht="25.5">
      <c r="A18" s="28" t="s">
        <v>40</v>
      </c>
      <c r="E18" s="29" t="s">
        <v>607</v>
      </c>
    </row>
    <row r="19" spans="1:5" ht="12.75">
      <c r="A19" s="30" t="s">
        <v>42</v>
      </c>
      <c r="E19" s="31" t="s">
        <v>608</v>
      </c>
    </row>
    <row r="20" spans="1:5" ht="25.5">
      <c r="A20" t="s">
        <v>43</v>
      </c>
      <c r="E20" s="29" t="s">
        <v>91</v>
      </c>
    </row>
    <row r="21" spans="1:18" ht="12.75" customHeight="1">
      <c r="A21" s="5" t="s">
        <v>33</v>
      </c>
      <c s="5"/>
      <c s="35" t="s">
        <v>19</v>
      </c>
      <c s="5"/>
      <c s="21" t="s">
        <v>97</v>
      </c>
      <c s="5"/>
      <c s="5"/>
      <c s="5"/>
      <c s="36">
        <f>0+Q21</f>
      </c>
      <c r="O21">
        <f>0+R21</f>
      </c>
      <c r="Q21">
        <f>0+I22+I26+I30+I34+I38+I42+I46+I50+I54+I58+I62+I66</f>
      </c>
      <c>
        <f>0+O22+O26+O30+O34+O38+O42+O46+O50+O54+O58+O62+O66</f>
      </c>
    </row>
    <row r="22" spans="1:16" ht="12.75">
      <c r="A22" s="19" t="s">
        <v>35</v>
      </c>
      <c s="23" t="s">
        <v>23</v>
      </c>
      <c s="23" t="s">
        <v>609</v>
      </c>
      <c s="19" t="s">
        <v>37</v>
      </c>
      <c s="24" t="s">
        <v>610</v>
      </c>
      <c s="25" t="s">
        <v>100</v>
      </c>
      <c s="26">
        <v>12.12</v>
      </c>
      <c s="27">
        <v>0</v>
      </c>
      <c s="27">
        <f>ROUND(ROUND(H22,2)*ROUND(G22,3),2)</f>
      </c>
      <c r="O22">
        <f>(I22*21)/100</f>
      </c>
      <c t="s">
        <v>13</v>
      </c>
    </row>
    <row r="23" spans="1:5" ht="25.5">
      <c r="A23" s="28" t="s">
        <v>40</v>
      </c>
      <c r="E23" s="29" t="s">
        <v>611</v>
      </c>
    </row>
    <row r="24" spans="1:5" ht="63.75">
      <c r="A24" s="30" t="s">
        <v>42</v>
      </c>
      <c r="E24" s="31" t="s">
        <v>612</v>
      </c>
    </row>
    <row r="25" spans="1:5" ht="63.75">
      <c r="A25" t="s">
        <v>43</v>
      </c>
      <c r="E25" s="29" t="s">
        <v>102</v>
      </c>
    </row>
    <row r="26" spans="1:16" ht="25.5">
      <c r="A26" s="19" t="s">
        <v>35</v>
      </c>
      <c s="23" t="s">
        <v>25</v>
      </c>
      <c s="23" t="s">
        <v>103</v>
      </c>
      <c s="19" t="s">
        <v>37</v>
      </c>
      <c s="24" t="s">
        <v>104</v>
      </c>
      <c s="25" t="s">
        <v>100</v>
      </c>
      <c s="26">
        <v>181.803</v>
      </c>
      <c s="27">
        <v>0</v>
      </c>
      <c s="27">
        <f>ROUND(ROUND(H26,2)*ROUND(G26,3),2)</f>
      </c>
      <c r="O26">
        <f>(I26*21)/100</f>
      </c>
      <c t="s">
        <v>13</v>
      </c>
    </row>
    <row r="27" spans="1:5" ht="25.5">
      <c r="A27" s="28" t="s">
        <v>40</v>
      </c>
      <c r="E27" s="29" t="s">
        <v>611</v>
      </c>
    </row>
    <row r="28" spans="1:5" ht="63.75">
      <c r="A28" s="30" t="s">
        <v>42</v>
      </c>
      <c r="E28" s="31" t="s">
        <v>613</v>
      </c>
    </row>
    <row r="29" spans="1:5" ht="63.75">
      <c r="A29" t="s">
        <v>43</v>
      </c>
      <c r="E29" s="29" t="s">
        <v>102</v>
      </c>
    </row>
    <row r="30" spans="1:16" ht="12.75">
      <c r="A30" s="19" t="s">
        <v>35</v>
      </c>
      <c s="23" t="s">
        <v>27</v>
      </c>
      <c s="23" t="s">
        <v>113</v>
      </c>
      <c s="19" t="s">
        <v>37</v>
      </c>
      <c s="24" t="s">
        <v>114</v>
      </c>
      <c s="25" t="s">
        <v>100</v>
      </c>
      <c s="26">
        <v>44.961</v>
      </c>
      <c s="27">
        <v>0</v>
      </c>
      <c s="27">
        <f>ROUND(ROUND(H30,2)*ROUND(G30,3),2)</f>
      </c>
      <c r="O30">
        <f>(I30*21)/100</f>
      </c>
      <c t="s">
        <v>13</v>
      </c>
    </row>
    <row r="31" spans="1:5" ht="25.5">
      <c r="A31" s="28" t="s">
        <v>40</v>
      </c>
      <c r="E31" s="29" t="s">
        <v>611</v>
      </c>
    </row>
    <row r="32" spans="1:5" ht="51">
      <c r="A32" s="30" t="s">
        <v>42</v>
      </c>
      <c r="E32" s="31" t="s">
        <v>614</v>
      </c>
    </row>
    <row r="33" spans="1:5" ht="63.75">
      <c r="A33" t="s">
        <v>43</v>
      </c>
      <c r="E33" s="29" t="s">
        <v>102</v>
      </c>
    </row>
    <row r="34" spans="1:16" ht="12.75">
      <c r="A34" s="19" t="s">
        <v>35</v>
      </c>
      <c s="23" t="s">
        <v>61</v>
      </c>
      <c s="23" t="s">
        <v>615</v>
      </c>
      <c s="19" t="s">
        <v>37</v>
      </c>
      <c s="24" t="s">
        <v>616</v>
      </c>
      <c s="25" t="s">
        <v>108</v>
      </c>
      <c s="26">
        <v>1321</v>
      </c>
      <c s="27">
        <v>0</v>
      </c>
      <c s="27">
        <f>ROUND(ROUND(H34,2)*ROUND(G34,3),2)</f>
      </c>
      <c r="O34">
        <f>(I34*21)/100</f>
      </c>
      <c t="s">
        <v>13</v>
      </c>
    </row>
    <row r="35" spans="1:5" ht="12.75">
      <c r="A35" s="28" t="s">
        <v>40</v>
      </c>
      <c r="E35" s="29" t="s">
        <v>37</v>
      </c>
    </row>
    <row r="36" spans="1:5" ht="89.25">
      <c r="A36" s="30" t="s">
        <v>42</v>
      </c>
      <c r="E36" s="31" t="s">
        <v>617</v>
      </c>
    </row>
    <row r="37" spans="1:5" ht="25.5">
      <c r="A37" t="s">
        <v>43</v>
      </c>
      <c r="E37" s="29" t="s">
        <v>618</v>
      </c>
    </row>
    <row r="38" spans="1:16" ht="12.75">
      <c r="A38" s="19" t="s">
        <v>35</v>
      </c>
      <c s="23" t="s">
        <v>66</v>
      </c>
      <c s="23" t="s">
        <v>362</v>
      </c>
      <c s="19" t="s">
        <v>37</v>
      </c>
      <c s="24" t="s">
        <v>363</v>
      </c>
      <c s="25" t="s">
        <v>100</v>
      </c>
      <c s="26">
        <v>105.728</v>
      </c>
      <c s="27">
        <v>0</v>
      </c>
      <c s="27">
        <f>ROUND(ROUND(H38,2)*ROUND(G38,3),2)</f>
      </c>
      <c r="O38">
        <f>(I38*21)/100</f>
      </c>
      <c t="s">
        <v>13</v>
      </c>
    </row>
    <row r="39" spans="1:5" ht="12.75">
      <c r="A39" s="28" t="s">
        <v>40</v>
      </c>
      <c r="E39" s="29" t="s">
        <v>37</v>
      </c>
    </row>
    <row r="40" spans="1:5" ht="114.75">
      <c r="A40" s="30" t="s">
        <v>42</v>
      </c>
      <c r="E40" s="31" t="s">
        <v>619</v>
      </c>
    </row>
    <row r="41" spans="1:5" ht="318.75">
      <c r="A41" t="s">
        <v>43</v>
      </c>
      <c r="E41" s="29" t="s">
        <v>132</v>
      </c>
    </row>
    <row r="42" spans="1:16" ht="12.75">
      <c r="A42" s="19" t="s">
        <v>35</v>
      </c>
      <c s="23" t="s">
        <v>30</v>
      </c>
      <c s="23" t="s">
        <v>365</v>
      </c>
      <c s="19" t="s">
        <v>37</v>
      </c>
      <c s="24" t="s">
        <v>366</v>
      </c>
      <c s="25" t="s">
        <v>100</v>
      </c>
      <c s="26">
        <v>45.312</v>
      </c>
      <c s="27">
        <v>0</v>
      </c>
      <c s="27">
        <f>ROUND(ROUND(H42,2)*ROUND(G42,3),2)</f>
      </c>
      <c r="O42">
        <f>(I42*21)/100</f>
      </c>
      <c t="s">
        <v>13</v>
      </c>
    </row>
    <row r="43" spans="1:5" ht="12.75">
      <c r="A43" s="28" t="s">
        <v>40</v>
      </c>
      <c r="E43" s="29" t="s">
        <v>37</v>
      </c>
    </row>
    <row r="44" spans="1:5" ht="114.75">
      <c r="A44" s="30" t="s">
        <v>42</v>
      </c>
      <c r="E44" s="31" t="s">
        <v>620</v>
      </c>
    </row>
    <row r="45" spans="1:5" ht="318.75">
      <c r="A45" t="s">
        <v>43</v>
      </c>
      <c r="E45" s="29" t="s">
        <v>368</v>
      </c>
    </row>
    <row r="46" spans="1:16" ht="12.75">
      <c r="A46" s="19" t="s">
        <v>35</v>
      </c>
      <c s="23" t="s">
        <v>32</v>
      </c>
      <c s="23" t="s">
        <v>128</v>
      </c>
      <c s="19" t="s">
        <v>37</v>
      </c>
      <c s="24" t="s">
        <v>130</v>
      </c>
      <c s="25" t="s">
        <v>100</v>
      </c>
      <c s="26">
        <v>785.924</v>
      </c>
      <c s="27">
        <v>0</v>
      </c>
      <c s="27">
        <f>ROUND(ROUND(H46,2)*ROUND(G46,3),2)</f>
      </c>
      <c r="O46">
        <f>(I46*21)/100</f>
      </c>
      <c t="s">
        <v>13</v>
      </c>
    </row>
    <row r="47" spans="1:5" ht="12.75">
      <c r="A47" s="28" t="s">
        <v>40</v>
      </c>
      <c r="E47" s="29" t="s">
        <v>37</v>
      </c>
    </row>
    <row r="48" spans="1:5" ht="306">
      <c r="A48" s="30" t="s">
        <v>42</v>
      </c>
      <c r="E48" s="31" t="s">
        <v>621</v>
      </c>
    </row>
    <row r="49" spans="1:5" ht="318.75">
      <c r="A49" t="s">
        <v>43</v>
      </c>
      <c r="E49" s="29" t="s">
        <v>132</v>
      </c>
    </row>
    <row r="50" spans="1:16" ht="12.75">
      <c r="A50" s="19" t="s">
        <v>35</v>
      </c>
      <c s="23" t="s">
        <v>79</v>
      </c>
      <c s="23" t="s">
        <v>490</v>
      </c>
      <c s="19" t="s">
        <v>37</v>
      </c>
      <c s="24" t="s">
        <v>491</v>
      </c>
      <c s="25" t="s">
        <v>100</v>
      </c>
      <c s="26">
        <v>336.825</v>
      </c>
      <c s="27">
        <v>0</v>
      </c>
      <c s="27">
        <f>ROUND(ROUND(H50,2)*ROUND(G50,3),2)</f>
      </c>
      <c r="O50">
        <f>(I50*21)/100</f>
      </c>
      <c t="s">
        <v>13</v>
      </c>
    </row>
    <row r="51" spans="1:5" ht="12.75">
      <c r="A51" s="28" t="s">
        <v>40</v>
      </c>
      <c r="E51" s="29" t="s">
        <v>37</v>
      </c>
    </row>
    <row r="52" spans="1:5" ht="306">
      <c r="A52" s="30" t="s">
        <v>42</v>
      </c>
      <c r="E52" s="31" t="s">
        <v>622</v>
      </c>
    </row>
    <row r="53" spans="1:5" ht="318.75">
      <c r="A53" t="s">
        <v>43</v>
      </c>
      <c r="E53" s="29" t="s">
        <v>368</v>
      </c>
    </row>
    <row r="54" spans="1:16" ht="12.75">
      <c r="A54" s="19" t="s">
        <v>35</v>
      </c>
      <c s="23" t="s">
        <v>127</v>
      </c>
      <c s="23" t="s">
        <v>369</v>
      </c>
      <c s="19" t="s">
        <v>37</v>
      </c>
      <c s="24" t="s">
        <v>370</v>
      </c>
      <c s="25" t="s">
        <v>100</v>
      </c>
      <c s="26">
        <v>1273.788</v>
      </c>
      <c s="27">
        <v>0</v>
      </c>
      <c s="27">
        <f>ROUND(ROUND(H54,2)*ROUND(G54,3),2)</f>
      </c>
      <c r="O54">
        <f>(I54*21)/100</f>
      </c>
      <c t="s">
        <v>13</v>
      </c>
    </row>
    <row r="55" spans="1:5" ht="12.75">
      <c r="A55" s="28" t="s">
        <v>40</v>
      </c>
      <c r="E55" s="29" t="s">
        <v>37</v>
      </c>
    </row>
    <row r="56" spans="1:5" ht="63.75">
      <c r="A56" s="30" t="s">
        <v>42</v>
      </c>
      <c r="E56" s="31" t="s">
        <v>623</v>
      </c>
    </row>
    <row r="57" spans="1:5" ht="191.25">
      <c r="A57" t="s">
        <v>43</v>
      </c>
      <c r="E57" s="29" t="s">
        <v>372</v>
      </c>
    </row>
    <row r="58" spans="1:16" ht="12.75">
      <c r="A58" s="19" t="s">
        <v>35</v>
      </c>
      <c s="23" t="s">
        <v>133</v>
      </c>
      <c s="23" t="s">
        <v>134</v>
      </c>
      <c s="19" t="s">
        <v>37</v>
      </c>
      <c s="24" t="s">
        <v>135</v>
      </c>
      <c s="25" t="s">
        <v>100</v>
      </c>
      <c s="26">
        <v>862.137</v>
      </c>
      <c s="27">
        <v>0</v>
      </c>
      <c s="27">
        <f>ROUND(ROUND(H58,2)*ROUND(G58,3),2)</f>
      </c>
      <c r="O58">
        <f>(I58*21)/100</f>
      </c>
      <c t="s">
        <v>13</v>
      </c>
    </row>
    <row r="59" spans="1:5" ht="12.75">
      <c r="A59" s="28" t="s">
        <v>40</v>
      </c>
      <c r="E59" s="29" t="s">
        <v>37</v>
      </c>
    </row>
    <row r="60" spans="1:5" ht="114.75">
      <c r="A60" s="30" t="s">
        <v>42</v>
      </c>
      <c r="E60" s="31" t="s">
        <v>624</v>
      </c>
    </row>
    <row r="61" spans="1:5" ht="229.5">
      <c r="A61" t="s">
        <v>43</v>
      </c>
      <c r="E61" s="29" t="s">
        <v>137</v>
      </c>
    </row>
    <row r="62" spans="1:16" ht="12.75">
      <c r="A62" s="19" t="s">
        <v>35</v>
      </c>
      <c s="23" t="s">
        <v>138</v>
      </c>
      <c s="23" t="s">
        <v>495</v>
      </c>
      <c s="19" t="s">
        <v>37</v>
      </c>
      <c s="24" t="s">
        <v>496</v>
      </c>
      <c s="25" t="s">
        <v>100</v>
      </c>
      <c s="26">
        <v>346.726</v>
      </c>
      <c s="27">
        <v>0</v>
      </c>
      <c s="27">
        <f>ROUND(ROUND(H62,2)*ROUND(G62,3),2)</f>
      </c>
      <c r="O62">
        <f>(I62*21)/100</f>
      </c>
      <c t="s">
        <v>13</v>
      </c>
    </row>
    <row r="63" spans="1:5" ht="12.75">
      <c r="A63" s="28" t="s">
        <v>40</v>
      </c>
      <c r="E63" s="29" t="s">
        <v>37</v>
      </c>
    </row>
    <row r="64" spans="1:5" ht="63.75">
      <c r="A64" s="30" t="s">
        <v>42</v>
      </c>
      <c r="E64" s="31" t="s">
        <v>625</v>
      </c>
    </row>
    <row r="65" spans="1:5" ht="293.25">
      <c r="A65" t="s">
        <v>43</v>
      </c>
      <c r="E65" s="29" t="s">
        <v>498</v>
      </c>
    </row>
    <row r="66" spans="1:16" ht="12.75">
      <c r="A66" s="19" t="s">
        <v>35</v>
      </c>
      <c s="23" t="s">
        <v>144</v>
      </c>
      <c s="23" t="s">
        <v>626</v>
      </c>
      <c s="19" t="s">
        <v>37</v>
      </c>
      <c s="24" t="s">
        <v>627</v>
      </c>
      <c s="25" t="s">
        <v>141</v>
      </c>
      <c s="26">
        <v>585.04</v>
      </c>
      <c s="27">
        <v>0</v>
      </c>
      <c s="27">
        <f>ROUND(ROUND(H66,2)*ROUND(G66,3),2)</f>
      </c>
      <c r="O66">
        <f>(I66*21)/100</f>
      </c>
      <c t="s">
        <v>13</v>
      </c>
    </row>
    <row r="67" spans="1:5" ht="12.75">
      <c r="A67" s="28" t="s">
        <v>40</v>
      </c>
      <c r="E67" s="29" t="s">
        <v>37</v>
      </c>
    </row>
    <row r="68" spans="1:5" ht="38.25">
      <c r="A68" s="30" t="s">
        <v>42</v>
      </c>
      <c r="E68" s="31" t="s">
        <v>628</v>
      </c>
    </row>
    <row r="69" spans="1:5" ht="25.5">
      <c r="A69" t="s">
        <v>43</v>
      </c>
      <c r="E69" s="29" t="s">
        <v>143</v>
      </c>
    </row>
    <row r="70" spans="1:18" ht="12.75" customHeight="1">
      <c r="A70" s="5" t="s">
        <v>33</v>
      </c>
      <c s="5"/>
      <c s="35" t="s">
        <v>25</v>
      </c>
      <c s="5"/>
      <c s="21" t="s">
        <v>154</v>
      </c>
      <c s="5"/>
      <c s="5"/>
      <c s="5"/>
      <c s="36">
        <f>0+Q70</f>
      </c>
      <c r="O70">
        <f>0+R70</f>
      </c>
      <c r="Q70">
        <f>0+I71+I75+I79+I83+I87+I91</f>
      </c>
      <c>
        <f>0+O71+O75+O79+O83+O87+O91</f>
      </c>
    </row>
    <row r="71" spans="1:16" ht="12.75">
      <c r="A71" s="19" t="s">
        <v>35</v>
      </c>
      <c s="23" t="s">
        <v>149</v>
      </c>
      <c s="23" t="s">
        <v>161</v>
      </c>
      <c s="19" t="s">
        <v>125</v>
      </c>
      <c s="24" t="s">
        <v>162</v>
      </c>
      <c s="25" t="s">
        <v>141</v>
      </c>
      <c s="26">
        <v>585.04</v>
      </c>
      <c s="27">
        <v>0</v>
      </c>
      <c s="27">
        <f>ROUND(ROUND(H71,2)*ROUND(G71,3),2)</f>
      </c>
      <c r="O71">
        <f>(I71*21)/100</f>
      </c>
      <c t="s">
        <v>13</v>
      </c>
    </row>
    <row r="72" spans="1:5" ht="12.75">
      <c r="A72" s="28" t="s">
        <v>40</v>
      </c>
      <c r="E72" s="29" t="s">
        <v>37</v>
      </c>
    </row>
    <row r="73" spans="1:5" ht="51">
      <c r="A73" s="30" t="s">
        <v>42</v>
      </c>
      <c r="E73" s="31" t="s">
        <v>629</v>
      </c>
    </row>
    <row r="74" spans="1:5" ht="51">
      <c r="A74" t="s">
        <v>43</v>
      </c>
      <c r="E74" s="29" t="s">
        <v>164</v>
      </c>
    </row>
    <row r="75" spans="1:16" ht="12.75">
      <c r="A75" s="19" t="s">
        <v>35</v>
      </c>
      <c s="23" t="s">
        <v>155</v>
      </c>
      <c s="23" t="s">
        <v>630</v>
      </c>
      <c s="19" t="s">
        <v>37</v>
      </c>
      <c s="24" t="s">
        <v>631</v>
      </c>
      <c s="25" t="s">
        <v>141</v>
      </c>
      <c s="26">
        <v>585.04</v>
      </c>
      <c s="27">
        <v>0</v>
      </c>
      <c s="27">
        <f>ROUND(ROUND(H75,2)*ROUND(G75,3),2)</f>
      </c>
      <c r="O75">
        <f>(I75*21)/100</f>
      </c>
      <c t="s">
        <v>13</v>
      </c>
    </row>
    <row r="76" spans="1:5" ht="12.75">
      <c r="A76" s="28" t="s">
        <v>40</v>
      </c>
      <c r="E76" s="29" t="s">
        <v>37</v>
      </c>
    </row>
    <row r="77" spans="1:5" ht="51">
      <c r="A77" s="30" t="s">
        <v>42</v>
      </c>
      <c r="E77" s="31" t="s">
        <v>632</v>
      </c>
    </row>
    <row r="78" spans="1:5" ht="51">
      <c r="A78" t="s">
        <v>43</v>
      </c>
      <c r="E78" s="29" t="s">
        <v>164</v>
      </c>
    </row>
    <row r="79" spans="1:16" ht="12.75">
      <c r="A79" s="19" t="s">
        <v>35</v>
      </c>
      <c s="23" t="s">
        <v>160</v>
      </c>
      <c s="23" t="s">
        <v>633</v>
      </c>
      <c s="19" t="s">
        <v>37</v>
      </c>
      <c s="24" t="s">
        <v>634</v>
      </c>
      <c s="25" t="s">
        <v>141</v>
      </c>
      <c s="26">
        <v>1170.08</v>
      </c>
      <c s="27">
        <v>0</v>
      </c>
      <c s="27">
        <f>ROUND(ROUND(H79,2)*ROUND(G79,3),2)</f>
      </c>
      <c r="O79">
        <f>(I79*21)/100</f>
      </c>
      <c t="s">
        <v>13</v>
      </c>
    </row>
    <row r="80" spans="1:5" ht="12.75">
      <c r="A80" s="28" t="s">
        <v>40</v>
      </c>
      <c r="E80" s="29" t="s">
        <v>37</v>
      </c>
    </row>
    <row r="81" spans="1:5" ht="76.5">
      <c r="A81" s="30" t="s">
        <v>42</v>
      </c>
      <c r="E81" s="31" t="s">
        <v>635</v>
      </c>
    </row>
    <row r="82" spans="1:5" ht="51">
      <c r="A82" t="s">
        <v>43</v>
      </c>
      <c r="E82" s="29" t="s">
        <v>636</v>
      </c>
    </row>
    <row r="83" spans="1:16" ht="12.75">
      <c r="A83" s="19" t="s">
        <v>35</v>
      </c>
      <c s="23" t="s">
        <v>165</v>
      </c>
      <c s="23" t="s">
        <v>637</v>
      </c>
      <c s="19" t="s">
        <v>37</v>
      </c>
      <c s="24" t="s">
        <v>638</v>
      </c>
      <c s="25" t="s">
        <v>141</v>
      </c>
      <c s="26">
        <v>585.04</v>
      </c>
      <c s="27">
        <v>0</v>
      </c>
      <c s="27">
        <f>ROUND(ROUND(H83,2)*ROUND(G83,3),2)</f>
      </c>
      <c r="O83">
        <f>(I83*21)/100</f>
      </c>
      <c t="s">
        <v>13</v>
      </c>
    </row>
    <row r="84" spans="1:5" ht="12.75">
      <c r="A84" s="28" t="s">
        <v>40</v>
      </c>
      <c r="E84" s="29" t="s">
        <v>37</v>
      </c>
    </row>
    <row r="85" spans="1:5" ht="76.5">
      <c r="A85" s="30" t="s">
        <v>42</v>
      </c>
      <c r="E85" s="31" t="s">
        <v>639</v>
      </c>
    </row>
    <row r="86" spans="1:5" ht="140.25">
      <c r="A86" t="s">
        <v>43</v>
      </c>
      <c r="E86" s="29" t="s">
        <v>640</v>
      </c>
    </row>
    <row r="87" spans="1:16" ht="12.75">
      <c r="A87" s="19" t="s">
        <v>35</v>
      </c>
      <c s="23" t="s">
        <v>167</v>
      </c>
      <c s="23" t="s">
        <v>641</v>
      </c>
      <c s="19" t="s">
        <v>37</v>
      </c>
      <c s="24" t="s">
        <v>642</v>
      </c>
      <c s="25" t="s">
        <v>141</v>
      </c>
      <c s="26">
        <v>585.04</v>
      </c>
      <c s="27">
        <v>0</v>
      </c>
      <c s="27">
        <f>ROUND(ROUND(H87,2)*ROUND(G87,3),2)</f>
      </c>
      <c r="O87">
        <f>(I87*21)/100</f>
      </c>
      <c t="s">
        <v>13</v>
      </c>
    </row>
    <row r="88" spans="1:5" ht="12.75">
      <c r="A88" s="28" t="s">
        <v>40</v>
      </c>
      <c r="E88" s="29" t="s">
        <v>37</v>
      </c>
    </row>
    <row r="89" spans="1:5" ht="76.5">
      <c r="A89" s="30" t="s">
        <v>42</v>
      </c>
      <c r="E89" s="31" t="s">
        <v>643</v>
      </c>
    </row>
    <row r="90" spans="1:5" ht="140.25">
      <c r="A90" t="s">
        <v>43</v>
      </c>
      <c r="E90" s="29" t="s">
        <v>640</v>
      </c>
    </row>
    <row r="91" spans="1:16" ht="12.75">
      <c r="A91" s="19" t="s">
        <v>35</v>
      </c>
      <c s="23" t="s">
        <v>172</v>
      </c>
      <c s="23" t="s">
        <v>644</v>
      </c>
      <c s="19" t="s">
        <v>37</v>
      </c>
      <c s="24" t="s">
        <v>645</v>
      </c>
      <c s="25" t="s">
        <v>141</v>
      </c>
      <c s="26">
        <v>585.04</v>
      </c>
      <c s="27">
        <v>0</v>
      </c>
      <c s="27">
        <f>ROUND(ROUND(H91,2)*ROUND(G91,3),2)</f>
      </c>
      <c r="O91">
        <f>(I91*21)/100</f>
      </c>
      <c t="s">
        <v>13</v>
      </c>
    </row>
    <row r="92" spans="1:5" ht="12.75">
      <c r="A92" s="28" t="s">
        <v>40</v>
      </c>
      <c r="E92" s="29" t="s">
        <v>37</v>
      </c>
    </row>
    <row r="93" spans="1:5" ht="76.5">
      <c r="A93" s="30" t="s">
        <v>42</v>
      </c>
      <c r="E93" s="31" t="s">
        <v>646</v>
      </c>
    </row>
    <row r="94" spans="1:5" ht="140.25">
      <c r="A94" t="s">
        <v>43</v>
      </c>
      <c r="E94" s="29" t="s">
        <v>640</v>
      </c>
    </row>
    <row r="95" spans="1:18" ht="12.75" customHeight="1">
      <c r="A95" s="5" t="s">
        <v>33</v>
      </c>
      <c s="5"/>
      <c s="35" t="s">
        <v>66</v>
      </c>
      <c s="5"/>
      <c s="21" t="s">
        <v>198</v>
      </c>
      <c s="5"/>
      <c s="5"/>
      <c s="5"/>
      <c s="36">
        <f>0+Q95</f>
      </c>
      <c r="O95">
        <f>0+R95</f>
      </c>
      <c r="Q95">
        <f>0+I96+I100+I104+I108+I112</f>
      </c>
      <c>
        <f>0+O96+O100+O104+O108+O112</f>
      </c>
    </row>
    <row r="96" spans="1:16" ht="12.75">
      <c r="A96" s="19" t="s">
        <v>35</v>
      </c>
      <c s="23" t="s">
        <v>176</v>
      </c>
      <c s="23" t="s">
        <v>647</v>
      </c>
      <c s="19" t="s">
        <v>37</v>
      </c>
      <c s="24" t="s">
        <v>648</v>
      </c>
      <c s="25" t="s">
        <v>108</v>
      </c>
      <c s="26">
        <v>17.8</v>
      </c>
      <c s="27">
        <v>0</v>
      </c>
      <c s="27">
        <f>ROUND(ROUND(H96,2)*ROUND(G96,3),2)</f>
      </c>
      <c r="O96">
        <f>(I96*21)/100</f>
      </c>
      <c t="s">
        <v>13</v>
      </c>
    </row>
    <row r="97" spans="1:5" ht="12.75">
      <c r="A97" s="28" t="s">
        <v>40</v>
      </c>
      <c r="E97" s="29" t="s">
        <v>37</v>
      </c>
    </row>
    <row r="98" spans="1:5" ht="12.75">
      <c r="A98" s="30" t="s">
        <v>42</v>
      </c>
      <c r="E98" s="31" t="s">
        <v>649</v>
      </c>
    </row>
    <row r="99" spans="1:5" ht="255">
      <c r="A99" t="s">
        <v>43</v>
      </c>
      <c r="E99" s="29" t="s">
        <v>203</v>
      </c>
    </row>
    <row r="100" spans="1:16" ht="12.75">
      <c r="A100" s="19" t="s">
        <v>35</v>
      </c>
      <c s="23" t="s">
        <v>180</v>
      </c>
      <c s="23" t="s">
        <v>650</v>
      </c>
      <c s="19" t="s">
        <v>37</v>
      </c>
      <c s="24" t="s">
        <v>651</v>
      </c>
      <c s="25" t="s">
        <v>108</v>
      </c>
      <c s="26">
        <v>556.1</v>
      </c>
      <c s="27">
        <v>0</v>
      </c>
      <c s="27">
        <f>ROUND(ROUND(H100,2)*ROUND(G100,3),2)</f>
      </c>
      <c r="O100">
        <f>(I100*21)/100</f>
      </c>
      <c t="s">
        <v>13</v>
      </c>
    </row>
    <row r="101" spans="1:5" ht="12.75">
      <c r="A101" s="28" t="s">
        <v>40</v>
      </c>
      <c r="E101" s="29" t="s">
        <v>37</v>
      </c>
    </row>
    <row r="102" spans="1:5" ht="12.75">
      <c r="A102" s="30" t="s">
        <v>42</v>
      </c>
      <c r="E102" s="31" t="s">
        <v>652</v>
      </c>
    </row>
    <row r="103" spans="1:5" ht="255">
      <c r="A103" t="s">
        <v>43</v>
      </c>
      <c r="E103" s="29" t="s">
        <v>203</v>
      </c>
    </row>
    <row r="104" spans="1:16" ht="12.75">
      <c r="A104" s="19" t="s">
        <v>35</v>
      </c>
      <c s="23" t="s">
        <v>184</v>
      </c>
      <c s="23" t="s">
        <v>653</v>
      </c>
      <c s="19" t="s">
        <v>37</v>
      </c>
      <c s="24" t="s">
        <v>654</v>
      </c>
      <c s="25" t="s">
        <v>108</v>
      </c>
      <c s="26">
        <v>5.5</v>
      </c>
      <c s="27">
        <v>0</v>
      </c>
      <c s="27">
        <f>ROUND(ROUND(H104,2)*ROUND(G104,3),2)</f>
      </c>
      <c r="O104">
        <f>(I104*21)/100</f>
      </c>
      <c t="s">
        <v>13</v>
      </c>
    </row>
    <row r="105" spans="1:5" ht="12.75">
      <c r="A105" s="28" t="s">
        <v>40</v>
      </c>
      <c r="E105" s="29" t="s">
        <v>37</v>
      </c>
    </row>
    <row r="106" spans="1:5" ht="12.75">
      <c r="A106" s="30" t="s">
        <v>42</v>
      </c>
      <c r="E106" s="31" t="s">
        <v>655</v>
      </c>
    </row>
    <row r="107" spans="1:5" ht="255">
      <c r="A107" t="s">
        <v>43</v>
      </c>
      <c r="E107" s="29" t="s">
        <v>203</v>
      </c>
    </row>
    <row r="108" spans="1:16" ht="12.75">
      <c r="A108" s="19" t="s">
        <v>35</v>
      </c>
      <c s="23" t="s">
        <v>188</v>
      </c>
      <c s="23" t="s">
        <v>582</v>
      </c>
      <c s="19" t="s">
        <v>37</v>
      </c>
      <c s="24" t="s">
        <v>583</v>
      </c>
      <c s="25" t="s">
        <v>76</v>
      </c>
      <c s="26">
        <v>18</v>
      </c>
      <c s="27">
        <v>0</v>
      </c>
      <c s="27">
        <f>ROUND(ROUND(H108,2)*ROUND(G108,3),2)</f>
      </c>
      <c r="O108">
        <f>(I108*21)/100</f>
      </c>
      <c t="s">
        <v>13</v>
      </c>
    </row>
    <row r="109" spans="1:5" ht="12.75">
      <c r="A109" s="28" t="s">
        <v>40</v>
      </c>
      <c r="E109" s="29" t="s">
        <v>37</v>
      </c>
    </row>
    <row r="110" spans="1:5" ht="25.5">
      <c r="A110" s="30" t="s">
        <v>42</v>
      </c>
      <c r="E110" s="31" t="s">
        <v>656</v>
      </c>
    </row>
    <row r="111" spans="1:5" ht="255">
      <c r="A111" t="s">
        <v>43</v>
      </c>
      <c r="E111" s="29" t="s">
        <v>585</v>
      </c>
    </row>
    <row r="112" spans="1:16" ht="12.75">
      <c r="A112" s="19" t="s">
        <v>35</v>
      </c>
      <c s="23" t="s">
        <v>193</v>
      </c>
      <c s="23" t="s">
        <v>657</v>
      </c>
      <c s="19" t="s">
        <v>37</v>
      </c>
      <c s="24" t="s">
        <v>658</v>
      </c>
      <c s="25" t="s">
        <v>76</v>
      </c>
      <c s="26">
        <v>2</v>
      </c>
      <c s="27">
        <v>0</v>
      </c>
      <c s="27">
        <f>ROUND(ROUND(H112,2)*ROUND(G112,3),2)</f>
      </c>
      <c r="O112">
        <f>(I112*21)/100</f>
      </c>
      <c t="s">
        <v>13</v>
      </c>
    </row>
    <row r="113" spans="1:5" ht="12.75">
      <c r="A113" s="28" t="s">
        <v>40</v>
      </c>
      <c r="E113" s="29" t="s">
        <v>37</v>
      </c>
    </row>
    <row r="114" spans="1:5" ht="25.5">
      <c r="A114" s="30" t="s">
        <v>42</v>
      </c>
      <c r="E114" s="31" t="s">
        <v>659</v>
      </c>
    </row>
    <row r="115" spans="1:5" ht="255">
      <c r="A115" t="s">
        <v>43</v>
      </c>
      <c r="E115" s="29" t="s">
        <v>585</v>
      </c>
    </row>
    <row r="116" spans="1:18" ht="12.75" customHeight="1">
      <c r="A116" s="5" t="s">
        <v>33</v>
      </c>
      <c s="5"/>
      <c s="35" t="s">
        <v>30</v>
      </c>
      <c s="5"/>
      <c s="21" t="s">
        <v>204</v>
      </c>
      <c s="5"/>
      <c s="5"/>
      <c s="5"/>
      <c s="36">
        <f>0+Q116</f>
      </c>
      <c r="O116">
        <f>0+R116</f>
      </c>
      <c r="Q116">
        <f>0+I117+I121</f>
      </c>
      <c>
        <f>0+O117+O121</f>
      </c>
    </row>
    <row r="117" spans="1:16" ht="12.75">
      <c r="A117" s="19" t="s">
        <v>35</v>
      </c>
      <c s="23" t="s">
        <v>199</v>
      </c>
      <c s="23" t="s">
        <v>660</v>
      </c>
      <c s="19" t="s">
        <v>37</v>
      </c>
      <c s="24" t="s">
        <v>661</v>
      </c>
      <c s="25" t="s">
        <v>100</v>
      </c>
      <c s="26">
        <v>1.322</v>
      </c>
      <c s="27">
        <v>0</v>
      </c>
      <c s="27">
        <f>ROUND(ROUND(H117,2)*ROUND(G117,3),2)</f>
      </c>
      <c r="O117">
        <f>(I117*21)/100</f>
      </c>
      <c t="s">
        <v>13</v>
      </c>
    </row>
    <row r="118" spans="1:5" ht="12.75">
      <c r="A118" s="28" t="s">
        <v>40</v>
      </c>
      <c r="E118" s="29" t="s">
        <v>37</v>
      </c>
    </row>
    <row r="119" spans="1:5" ht="89.25">
      <c r="A119" s="30" t="s">
        <v>42</v>
      </c>
      <c r="E119" s="31" t="s">
        <v>662</v>
      </c>
    </row>
    <row r="120" spans="1:5" ht="38.25">
      <c r="A120" t="s">
        <v>43</v>
      </c>
      <c r="E120" s="29" t="s">
        <v>663</v>
      </c>
    </row>
    <row r="121" spans="1:16" ht="12.75">
      <c r="A121" s="19" t="s">
        <v>35</v>
      </c>
      <c s="23" t="s">
        <v>205</v>
      </c>
      <c s="23" t="s">
        <v>597</v>
      </c>
      <c s="19" t="s">
        <v>37</v>
      </c>
      <c s="24" t="s">
        <v>598</v>
      </c>
      <c s="25" t="s">
        <v>76</v>
      </c>
      <c s="26">
        <v>2</v>
      </c>
      <c s="27">
        <v>0</v>
      </c>
      <c s="27">
        <f>ROUND(ROUND(H121,2)*ROUND(G121,3),2)</f>
      </c>
      <c r="O121">
        <f>(I121*21)/100</f>
      </c>
      <c t="s">
        <v>13</v>
      </c>
    </row>
    <row r="122" spans="1:5" ht="12.75">
      <c r="A122" s="28" t="s">
        <v>40</v>
      </c>
      <c r="E122" s="29" t="s">
        <v>664</v>
      </c>
    </row>
    <row r="123" spans="1:5" ht="12.75">
      <c r="A123" s="30" t="s">
        <v>42</v>
      </c>
      <c r="E123" s="31" t="s">
        <v>665</v>
      </c>
    </row>
    <row r="124" spans="1:5" ht="76.5">
      <c r="A124" t="s">
        <v>43</v>
      </c>
      <c r="E124" s="29"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0+O8+O21+O70+O95+O108</f>
      </c>
      <c t="s">
        <v>12</v>
      </c>
    </row>
    <row r="3" spans="1:16" ht="15" customHeight="1">
      <c r="A3" t="s">
        <v>1</v>
      </c>
      <c s="8" t="s">
        <v>4</v>
      </c>
      <c s="9" t="s">
        <v>5</v>
      </c>
      <c s="1"/>
      <c s="10" t="s">
        <v>6</v>
      </c>
      <c s="1"/>
      <c s="4"/>
      <c s="3" t="s">
        <v>666</v>
      </c>
      <c s="32">
        <f>0+I8+I21+I70+I95+I108</f>
      </c>
      <c r="O3" t="s">
        <v>9</v>
      </c>
      <c t="s">
        <v>13</v>
      </c>
    </row>
    <row r="4" spans="1:16" ht="15" customHeight="1">
      <c r="A4" t="s">
        <v>7</v>
      </c>
      <c s="12" t="s">
        <v>8</v>
      </c>
      <c s="13" t="s">
        <v>666</v>
      </c>
      <c s="5"/>
      <c s="14" t="s">
        <v>667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934.606</v>
      </c>
      <c s="27">
        <v>0</v>
      </c>
      <c s="27">
        <f>ROUND(ROUND(H9,2)*ROUND(G9,3),2)</f>
      </c>
      <c r="O9">
        <f>(I9*21)/100</f>
      </c>
      <c t="s">
        <v>13</v>
      </c>
    </row>
    <row r="10" spans="1:5" ht="25.5">
      <c r="A10" s="28" t="s">
        <v>40</v>
      </c>
      <c r="E10" s="29" t="s">
        <v>89</v>
      </c>
    </row>
    <row r="11" spans="1:5" ht="63.75">
      <c r="A11" s="30" t="s">
        <v>42</v>
      </c>
      <c r="E11" s="31" t="s">
        <v>668</v>
      </c>
    </row>
    <row r="12" spans="1:5" ht="25.5">
      <c r="A12" t="s">
        <v>43</v>
      </c>
      <c r="E12" s="29" t="s">
        <v>91</v>
      </c>
    </row>
    <row r="13" spans="1:16" ht="12.75">
      <c r="A13" s="19" t="s">
        <v>35</v>
      </c>
      <c s="23" t="s">
        <v>13</v>
      </c>
      <c s="23" t="s">
        <v>92</v>
      </c>
      <c s="19" t="s">
        <v>37</v>
      </c>
      <c s="24" t="s">
        <v>93</v>
      </c>
      <c s="25" t="s">
        <v>88</v>
      </c>
      <c s="26">
        <v>42.356</v>
      </c>
      <c s="27">
        <v>0</v>
      </c>
      <c s="27">
        <f>ROUND(ROUND(H13,2)*ROUND(G13,3),2)</f>
      </c>
      <c r="O13">
        <f>(I13*21)/100</f>
      </c>
      <c t="s">
        <v>13</v>
      </c>
    </row>
    <row r="14" spans="1:5" ht="38.25">
      <c r="A14" s="28" t="s">
        <v>40</v>
      </c>
      <c r="E14" s="29" t="s">
        <v>603</v>
      </c>
    </row>
    <row r="15" spans="1:5" ht="38.25">
      <c r="A15" s="30" t="s">
        <v>42</v>
      </c>
      <c r="E15" s="31" t="s">
        <v>669</v>
      </c>
    </row>
    <row r="16" spans="1:5" ht="25.5">
      <c r="A16" t="s">
        <v>43</v>
      </c>
      <c r="E16" s="29" t="s">
        <v>91</v>
      </c>
    </row>
    <row r="17" spans="1:16" ht="12.75">
      <c r="A17" s="19" t="s">
        <v>35</v>
      </c>
      <c s="23" t="s">
        <v>12</v>
      </c>
      <c s="23" t="s">
        <v>605</v>
      </c>
      <c s="19" t="s">
        <v>37</v>
      </c>
      <c s="24" t="s">
        <v>606</v>
      </c>
      <c s="25" t="s">
        <v>88</v>
      </c>
      <c s="26">
        <v>2.959</v>
      </c>
      <c s="27">
        <v>0</v>
      </c>
      <c s="27">
        <f>ROUND(ROUND(H17,2)*ROUND(G17,3),2)</f>
      </c>
      <c r="O17">
        <f>(I17*21)/100</f>
      </c>
      <c t="s">
        <v>13</v>
      </c>
    </row>
    <row r="18" spans="1:5" ht="25.5">
      <c r="A18" s="28" t="s">
        <v>40</v>
      </c>
      <c r="E18" s="29" t="s">
        <v>607</v>
      </c>
    </row>
    <row r="19" spans="1:5" ht="12.75">
      <c r="A19" s="30" t="s">
        <v>42</v>
      </c>
      <c r="E19" s="31" t="s">
        <v>670</v>
      </c>
    </row>
    <row r="20" spans="1:5" ht="25.5">
      <c r="A20" t="s">
        <v>43</v>
      </c>
      <c r="E20" s="29" t="s">
        <v>91</v>
      </c>
    </row>
    <row r="21" spans="1:18" ht="12.75" customHeight="1">
      <c r="A21" s="5" t="s">
        <v>33</v>
      </c>
      <c s="5"/>
      <c s="35" t="s">
        <v>19</v>
      </c>
      <c s="5"/>
      <c s="21" t="s">
        <v>97</v>
      </c>
      <c s="5"/>
      <c s="5"/>
      <c s="5"/>
      <c s="36">
        <f>0+Q21</f>
      </c>
      <c r="O21">
        <f>0+R21</f>
      </c>
      <c r="Q21">
        <f>0+I22+I26+I30+I34+I38+I42+I46+I50+I54+I58+I62+I66</f>
      </c>
      <c>
        <f>0+O22+O26+O30+O34+O38+O42+O46+O50+O54+O58+O62+O66</f>
      </c>
    </row>
    <row r="22" spans="1:16" ht="12.75">
      <c r="A22" s="19" t="s">
        <v>35</v>
      </c>
      <c s="23" t="s">
        <v>23</v>
      </c>
      <c s="23" t="s">
        <v>609</v>
      </c>
      <c s="19" t="s">
        <v>37</v>
      </c>
      <c s="24" t="s">
        <v>610</v>
      </c>
      <c s="25" t="s">
        <v>100</v>
      </c>
      <c s="26">
        <v>1.345</v>
      </c>
      <c s="27">
        <v>0</v>
      </c>
      <c s="27">
        <f>ROUND(ROUND(H22,2)*ROUND(G22,3),2)</f>
      </c>
      <c r="O22">
        <f>(I22*21)/100</f>
      </c>
      <c t="s">
        <v>13</v>
      </c>
    </row>
    <row r="23" spans="1:5" ht="25.5">
      <c r="A23" s="28" t="s">
        <v>40</v>
      </c>
      <c r="E23" s="29" t="s">
        <v>611</v>
      </c>
    </row>
    <row r="24" spans="1:5" ht="51">
      <c r="A24" s="30" t="s">
        <v>42</v>
      </c>
      <c r="E24" s="31" t="s">
        <v>671</v>
      </c>
    </row>
    <row r="25" spans="1:5" ht="63.75">
      <c r="A25" t="s">
        <v>43</v>
      </c>
      <c r="E25" s="29" t="s">
        <v>102</v>
      </c>
    </row>
    <row r="26" spans="1:16" ht="25.5">
      <c r="A26" s="19" t="s">
        <v>35</v>
      </c>
      <c s="23" t="s">
        <v>25</v>
      </c>
      <c s="23" t="s">
        <v>103</v>
      </c>
      <c s="19" t="s">
        <v>37</v>
      </c>
      <c s="24" t="s">
        <v>104</v>
      </c>
      <c s="25" t="s">
        <v>100</v>
      </c>
      <c s="26">
        <v>20.178</v>
      </c>
      <c s="27">
        <v>0</v>
      </c>
      <c s="27">
        <f>ROUND(ROUND(H26,2)*ROUND(G26,3),2)</f>
      </c>
      <c r="O26">
        <f>(I26*21)/100</f>
      </c>
      <c t="s">
        <v>13</v>
      </c>
    </row>
    <row r="27" spans="1:5" ht="25.5">
      <c r="A27" s="28" t="s">
        <v>40</v>
      </c>
      <c r="E27" s="29" t="s">
        <v>611</v>
      </c>
    </row>
    <row r="28" spans="1:5" ht="51">
      <c r="A28" s="30" t="s">
        <v>42</v>
      </c>
      <c r="E28" s="31" t="s">
        <v>672</v>
      </c>
    </row>
    <row r="29" spans="1:5" ht="63.75">
      <c r="A29" t="s">
        <v>43</v>
      </c>
      <c r="E29" s="29" t="s">
        <v>102</v>
      </c>
    </row>
    <row r="30" spans="1:16" ht="12.75">
      <c r="A30" s="19" t="s">
        <v>35</v>
      </c>
      <c s="23" t="s">
        <v>27</v>
      </c>
      <c s="23" t="s">
        <v>113</v>
      </c>
      <c s="19" t="s">
        <v>37</v>
      </c>
      <c s="24" t="s">
        <v>114</v>
      </c>
      <c s="25" t="s">
        <v>100</v>
      </c>
      <c s="26">
        <v>5.381</v>
      </c>
      <c s="27">
        <v>0</v>
      </c>
      <c s="27">
        <f>ROUND(ROUND(H30,2)*ROUND(G30,3),2)</f>
      </c>
      <c r="O30">
        <f>(I30*21)/100</f>
      </c>
      <c t="s">
        <v>13</v>
      </c>
    </row>
    <row r="31" spans="1:5" ht="25.5">
      <c r="A31" s="28" t="s">
        <v>40</v>
      </c>
      <c r="E31" s="29" t="s">
        <v>611</v>
      </c>
    </row>
    <row r="32" spans="1:5" ht="51">
      <c r="A32" s="30" t="s">
        <v>42</v>
      </c>
      <c r="E32" s="31" t="s">
        <v>673</v>
      </c>
    </row>
    <row r="33" spans="1:5" ht="63.75">
      <c r="A33" t="s">
        <v>43</v>
      </c>
      <c r="E33" s="29" t="s">
        <v>102</v>
      </c>
    </row>
    <row r="34" spans="1:16" ht="12.75">
      <c r="A34" s="19" t="s">
        <v>35</v>
      </c>
      <c s="23" t="s">
        <v>61</v>
      </c>
      <c s="23" t="s">
        <v>615</v>
      </c>
      <c s="19" t="s">
        <v>37</v>
      </c>
      <c s="24" t="s">
        <v>616</v>
      </c>
      <c s="25" t="s">
        <v>108</v>
      </c>
      <c s="26">
        <v>153.4</v>
      </c>
      <c s="27">
        <v>0</v>
      </c>
      <c s="27">
        <f>ROUND(ROUND(H34,2)*ROUND(G34,3),2)</f>
      </c>
      <c r="O34">
        <f>(I34*21)/100</f>
      </c>
      <c t="s">
        <v>13</v>
      </c>
    </row>
    <row r="35" spans="1:5" ht="12.75">
      <c r="A35" s="28" t="s">
        <v>40</v>
      </c>
      <c r="E35" s="29" t="s">
        <v>37</v>
      </c>
    </row>
    <row r="36" spans="1:5" ht="76.5">
      <c r="A36" s="30" t="s">
        <v>42</v>
      </c>
      <c r="E36" s="31" t="s">
        <v>674</v>
      </c>
    </row>
    <row r="37" spans="1:5" ht="25.5">
      <c r="A37" t="s">
        <v>43</v>
      </c>
      <c r="E37" s="29" t="s">
        <v>618</v>
      </c>
    </row>
    <row r="38" spans="1:16" ht="12.75">
      <c r="A38" s="19" t="s">
        <v>35</v>
      </c>
      <c s="23" t="s">
        <v>66</v>
      </c>
      <c s="23" t="s">
        <v>362</v>
      </c>
      <c s="19" t="s">
        <v>37</v>
      </c>
      <c s="24" t="s">
        <v>363</v>
      </c>
      <c s="25" t="s">
        <v>100</v>
      </c>
      <c s="26">
        <v>45.388</v>
      </c>
      <c s="27">
        <v>0</v>
      </c>
      <c s="27">
        <f>ROUND(ROUND(H38,2)*ROUND(G38,3),2)</f>
      </c>
      <c r="O38">
        <f>(I38*21)/100</f>
      </c>
      <c t="s">
        <v>13</v>
      </c>
    </row>
    <row r="39" spans="1:5" ht="12.75">
      <c r="A39" s="28" t="s">
        <v>40</v>
      </c>
      <c r="E39" s="29" t="s">
        <v>37</v>
      </c>
    </row>
    <row r="40" spans="1:5" ht="51">
      <c r="A40" s="30" t="s">
        <v>42</v>
      </c>
      <c r="E40" s="31" t="s">
        <v>675</v>
      </c>
    </row>
    <row r="41" spans="1:5" ht="318.75">
      <c r="A41" t="s">
        <v>43</v>
      </c>
      <c r="E41" s="29" t="s">
        <v>132</v>
      </c>
    </row>
    <row r="42" spans="1:16" ht="12.75">
      <c r="A42" s="19" t="s">
        <v>35</v>
      </c>
      <c s="23" t="s">
        <v>30</v>
      </c>
      <c s="23" t="s">
        <v>365</v>
      </c>
      <c s="19" t="s">
        <v>37</v>
      </c>
      <c s="24" t="s">
        <v>366</v>
      </c>
      <c s="25" t="s">
        <v>100</v>
      </c>
      <c s="26">
        <v>19.452</v>
      </c>
      <c s="27">
        <v>0</v>
      </c>
      <c s="27">
        <f>ROUND(ROUND(H42,2)*ROUND(G42,3),2)</f>
      </c>
      <c r="O42">
        <f>(I42*21)/100</f>
      </c>
      <c t="s">
        <v>13</v>
      </c>
    </row>
    <row r="43" spans="1:5" ht="12.75">
      <c r="A43" s="28" t="s">
        <v>40</v>
      </c>
      <c r="E43" s="29" t="s">
        <v>37</v>
      </c>
    </row>
    <row r="44" spans="1:5" ht="51">
      <c r="A44" s="30" t="s">
        <v>42</v>
      </c>
      <c r="E44" s="31" t="s">
        <v>676</v>
      </c>
    </row>
    <row r="45" spans="1:5" ht="318.75">
      <c r="A45" t="s">
        <v>43</v>
      </c>
      <c r="E45" s="29" t="s">
        <v>368</v>
      </c>
    </row>
    <row r="46" spans="1:16" ht="12.75">
      <c r="A46" s="19" t="s">
        <v>35</v>
      </c>
      <c s="23" t="s">
        <v>32</v>
      </c>
      <c s="23" t="s">
        <v>128</v>
      </c>
      <c s="19" t="s">
        <v>37</v>
      </c>
      <c s="24" t="s">
        <v>130</v>
      </c>
      <c s="25" t="s">
        <v>100</v>
      </c>
      <c s="26">
        <v>281.724</v>
      </c>
      <c s="27">
        <v>0</v>
      </c>
      <c s="27">
        <f>ROUND(ROUND(H46,2)*ROUND(G46,3),2)</f>
      </c>
      <c r="O46">
        <f>(I46*21)/100</f>
      </c>
      <c t="s">
        <v>13</v>
      </c>
    </row>
    <row r="47" spans="1:5" ht="12.75">
      <c r="A47" s="28" t="s">
        <v>40</v>
      </c>
      <c r="E47" s="29" t="s">
        <v>37</v>
      </c>
    </row>
    <row r="48" spans="1:5" ht="89.25">
      <c r="A48" s="30" t="s">
        <v>42</v>
      </c>
      <c r="E48" s="31" t="s">
        <v>677</v>
      </c>
    </row>
    <row r="49" spans="1:5" ht="318.75">
      <c r="A49" t="s">
        <v>43</v>
      </c>
      <c r="E49" s="29" t="s">
        <v>132</v>
      </c>
    </row>
    <row r="50" spans="1:16" ht="12.75">
      <c r="A50" s="19" t="s">
        <v>35</v>
      </c>
      <c s="23" t="s">
        <v>79</v>
      </c>
      <c s="23" t="s">
        <v>490</v>
      </c>
      <c s="19" t="s">
        <v>37</v>
      </c>
      <c s="24" t="s">
        <v>491</v>
      </c>
      <c s="25" t="s">
        <v>100</v>
      </c>
      <c s="26">
        <v>120.739</v>
      </c>
      <c s="27">
        <v>0</v>
      </c>
      <c s="27">
        <f>ROUND(ROUND(H50,2)*ROUND(G50,3),2)</f>
      </c>
      <c r="O50">
        <f>(I50*21)/100</f>
      </c>
      <c t="s">
        <v>13</v>
      </c>
    </row>
    <row r="51" spans="1:5" ht="12.75">
      <c r="A51" s="28" t="s">
        <v>40</v>
      </c>
      <c r="E51" s="29" t="s">
        <v>37</v>
      </c>
    </row>
    <row r="52" spans="1:5" ht="89.25">
      <c r="A52" s="30" t="s">
        <v>42</v>
      </c>
      <c r="E52" s="31" t="s">
        <v>678</v>
      </c>
    </row>
    <row r="53" spans="1:5" ht="318.75">
      <c r="A53" t="s">
        <v>43</v>
      </c>
      <c r="E53" s="29" t="s">
        <v>368</v>
      </c>
    </row>
    <row r="54" spans="1:16" ht="12.75">
      <c r="A54" s="19" t="s">
        <v>35</v>
      </c>
      <c s="23" t="s">
        <v>127</v>
      </c>
      <c s="23" t="s">
        <v>369</v>
      </c>
      <c s="19" t="s">
        <v>37</v>
      </c>
      <c s="24" t="s">
        <v>370</v>
      </c>
      <c s="25" t="s">
        <v>100</v>
      </c>
      <c s="26">
        <v>467.303</v>
      </c>
      <c s="27">
        <v>0</v>
      </c>
      <c s="27">
        <f>ROUND(ROUND(H54,2)*ROUND(G54,3),2)</f>
      </c>
      <c r="O54">
        <f>(I54*21)/100</f>
      </c>
      <c t="s">
        <v>13</v>
      </c>
    </row>
    <row r="55" spans="1:5" ht="12.75">
      <c r="A55" s="28" t="s">
        <v>40</v>
      </c>
      <c r="E55" s="29" t="s">
        <v>37</v>
      </c>
    </row>
    <row r="56" spans="1:5" ht="63.75">
      <c r="A56" s="30" t="s">
        <v>42</v>
      </c>
      <c r="E56" s="31" t="s">
        <v>679</v>
      </c>
    </row>
    <row r="57" spans="1:5" ht="191.25">
      <c r="A57" t="s">
        <v>43</v>
      </c>
      <c r="E57" s="29" t="s">
        <v>372</v>
      </c>
    </row>
    <row r="58" spans="1:16" ht="12.75">
      <c r="A58" s="19" t="s">
        <v>35</v>
      </c>
      <c s="23" t="s">
        <v>133</v>
      </c>
      <c s="23" t="s">
        <v>134</v>
      </c>
      <c s="19" t="s">
        <v>37</v>
      </c>
      <c s="24" t="s">
        <v>135</v>
      </c>
      <c s="25" t="s">
        <v>100</v>
      </c>
      <c s="26">
        <v>345.224</v>
      </c>
      <c s="27">
        <v>0</v>
      </c>
      <c s="27">
        <f>ROUND(ROUND(H58,2)*ROUND(G58,3),2)</f>
      </c>
      <c r="O58">
        <f>(I58*21)/100</f>
      </c>
      <c t="s">
        <v>13</v>
      </c>
    </row>
    <row r="59" spans="1:5" ht="12.75">
      <c r="A59" s="28" t="s">
        <v>40</v>
      </c>
      <c r="E59" s="29" t="s">
        <v>37</v>
      </c>
    </row>
    <row r="60" spans="1:5" ht="89.25">
      <c r="A60" s="30" t="s">
        <v>42</v>
      </c>
      <c r="E60" s="31" t="s">
        <v>680</v>
      </c>
    </row>
    <row r="61" spans="1:5" ht="229.5">
      <c r="A61" t="s">
        <v>43</v>
      </c>
      <c r="E61" s="29" t="s">
        <v>137</v>
      </c>
    </row>
    <row r="62" spans="1:16" ht="12.75">
      <c r="A62" s="19" t="s">
        <v>35</v>
      </c>
      <c s="23" t="s">
        <v>138</v>
      </c>
      <c s="23" t="s">
        <v>495</v>
      </c>
      <c s="19" t="s">
        <v>37</v>
      </c>
      <c s="24" t="s">
        <v>496</v>
      </c>
      <c s="25" t="s">
        <v>100</v>
      </c>
      <c s="26">
        <v>96.295</v>
      </c>
      <c s="27">
        <v>0</v>
      </c>
      <c s="27">
        <f>ROUND(ROUND(H62,2)*ROUND(G62,3),2)</f>
      </c>
      <c r="O62">
        <f>(I62*21)/100</f>
      </c>
      <c t="s">
        <v>13</v>
      </c>
    </row>
    <row r="63" spans="1:5" ht="12.75">
      <c r="A63" s="28" t="s">
        <v>40</v>
      </c>
      <c r="E63" s="29" t="s">
        <v>37</v>
      </c>
    </row>
    <row r="64" spans="1:5" ht="51">
      <c r="A64" s="30" t="s">
        <v>42</v>
      </c>
      <c r="E64" s="31" t="s">
        <v>681</v>
      </c>
    </row>
    <row r="65" spans="1:5" ht="293.25">
      <c r="A65" t="s">
        <v>43</v>
      </c>
      <c r="E65" s="29" t="s">
        <v>498</v>
      </c>
    </row>
    <row r="66" spans="1:16" ht="12.75">
      <c r="A66" s="19" t="s">
        <v>35</v>
      </c>
      <c s="23" t="s">
        <v>144</v>
      </c>
      <c s="23" t="s">
        <v>626</v>
      </c>
      <c s="19" t="s">
        <v>37</v>
      </c>
      <c s="24" t="s">
        <v>627</v>
      </c>
      <c s="25" t="s">
        <v>141</v>
      </c>
      <c s="26">
        <v>172.81</v>
      </c>
      <c s="27">
        <v>0</v>
      </c>
      <c s="27">
        <f>ROUND(ROUND(H66,2)*ROUND(G66,3),2)</f>
      </c>
      <c r="O66">
        <f>(I66*21)/100</f>
      </c>
      <c t="s">
        <v>13</v>
      </c>
    </row>
    <row r="67" spans="1:5" ht="12.75">
      <c r="A67" s="28" t="s">
        <v>40</v>
      </c>
      <c r="E67" s="29" t="s">
        <v>37</v>
      </c>
    </row>
    <row r="68" spans="1:5" ht="38.25">
      <c r="A68" s="30" t="s">
        <v>42</v>
      </c>
      <c r="E68" s="31" t="s">
        <v>682</v>
      </c>
    </row>
    <row r="69" spans="1:5" ht="25.5">
      <c r="A69" t="s">
        <v>43</v>
      </c>
      <c r="E69" s="29" t="s">
        <v>143</v>
      </c>
    </row>
    <row r="70" spans="1:18" ht="12.75" customHeight="1">
      <c r="A70" s="5" t="s">
        <v>33</v>
      </c>
      <c s="5"/>
      <c s="35" t="s">
        <v>25</v>
      </c>
      <c s="5"/>
      <c s="21" t="s">
        <v>154</v>
      </c>
      <c s="5"/>
      <c s="5"/>
      <c s="5"/>
      <c s="36">
        <f>0+Q70</f>
      </c>
      <c r="O70">
        <f>0+R70</f>
      </c>
      <c r="Q70">
        <f>0+I71+I75+I79+I83+I87+I91</f>
      </c>
      <c>
        <f>0+O71+O75+O79+O83+O87+O91</f>
      </c>
    </row>
    <row r="71" spans="1:16" ht="12.75">
      <c r="A71" s="19" t="s">
        <v>35</v>
      </c>
      <c s="23" t="s">
        <v>149</v>
      </c>
      <c s="23" t="s">
        <v>161</v>
      </c>
      <c s="19" t="s">
        <v>125</v>
      </c>
      <c s="24" t="s">
        <v>162</v>
      </c>
      <c s="25" t="s">
        <v>141</v>
      </c>
      <c s="26">
        <v>67.26</v>
      </c>
      <c s="27">
        <v>0</v>
      </c>
      <c s="27">
        <f>ROUND(ROUND(H71,2)*ROUND(G71,3),2)</f>
      </c>
      <c r="O71">
        <f>(I71*21)/100</f>
      </c>
      <c t="s">
        <v>13</v>
      </c>
    </row>
    <row r="72" spans="1:5" ht="12.75">
      <c r="A72" s="28" t="s">
        <v>40</v>
      </c>
      <c r="E72" s="29" t="s">
        <v>37</v>
      </c>
    </row>
    <row r="73" spans="1:5" ht="51">
      <c r="A73" s="30" t="s">
        <v>42</v>
      </c>
      <c r="E73" s="31" t="s">
        <v>683</v>
      </c>
    </row>
    <row r="74" spans="1:5" ht="51">
      <c r="A74" t="s">
        <v>43</v>
      </c>
      <c r="E74" s="29" t="s">
        <v>164</v>
      </c>
    </row>
    <row r="75" spans="1:16" ht="12.75">
      <c r="A75" s="19" t="s">
        <v>35</v>
      </c>
      <c s="23" t="s">
        <v>155</v>
      </c>
      <c s="23" t="s">
        <v>630</v>
      </c>
      <c s="19" t="s">
        <v>37</v>
      </c>
      <c s="24" t="s">
        <v>631</v>
      </c>
      <c s="25" t="s">
        <v>141</v>
      </c>
      <c s="26">
        <v>67.26</v>
      </c>
      <c s="27">
        <v>0</v>
      </c>
      <c s="27">
        <f>ROUND(ROUND(H75,2)*ROUND(G75,3),2)</f>
      </c>
      <c r="O75">
        <f>(I75*21)/100</f>
      </c>
      <c t="s">
        <v>13</v>
      </c>
    </row>
    <row r="76" spans="1:5" ht="12.75">
      <c r="A76" s="28" t="s">
        <v>40</v>
      </c>
      <c r="E76" s="29" t="s">
        <v>37</v>
      </c>
    </row>
    <row r="77" spans="1:5" ht="51">
      <c r="A77" s="30" t="s">
        <v>42</v>
      </c>
      <c r="E77" s="31" t="s">
        <v>684</v>
      </c>
    </row>
    <row r="78" spans="1:5" ht="51">
      <c r="A78" t="s">
        <v>43</v>
      </c>
      <c r="E78" s="29" t="s">
        <v>164</v>
      </c>
    </row>
    <row r="79" spans="1:16" ht="12.75">
      <c r="A79" s="19" t="s">
        <v>35</v>
      </c>
      <c s="23" t="s">
        <v>160</v>
      </c>
      <c s="23" t="s">
        <v>633</v>
      </c>
      <c s="19" t="s">
        <v>37</v>
      </c>
      <c s="24" t="s">
        <v>634</v>
      </c>
      <c s="25" t="s">
        <v>141</v>
      </c>
      <c s="26">
        <v>134.52</v>
      </c>
      <c s="27">
        <v>0</v>
      </c>
      <c s="27">
        <f>ROUND(ROUND(H79,2)*ROUND(G79,3),2)</f>
      </c>
      <c r="O79">
        <f>(I79*21)/100</f>
      </c>
      <c t="s">
        <v>13</v>
      </c>
    </row>
    <row r="80" spans="1:5" ht="12.75">
      <c r="A80" s="28" t="s">
        <v>40</v>
      </c>
      <c r="E80" s="29" t="s">
        <v>37</v>
      </c>
    </row>
    <row r="81" spans="1:5" ht="76.5">
      <c r="A81" s="30" t="s">
        <v>42</v>
      </c>
      <c r="E81" s="31" t="s">
        <v>685</v>
      </c>
    </row>
    <row r="82" spans="1:5" ht="51">
      <c r="A82" t="s">
        <v>43</v>
      </c>
      <c r="E82" s="29" t="s">
        <v>636</v>
      </c>
    </row>
    <row r="83" spans="1:16" ht="12.75">
      <c r="A83" s="19" t="s">
        <v>35</v>
      </c>
      <c s="23" t="s">
        <v>165</v>
      </c>
      <c s="23" t="s">
        <v>637</v>
      </c>
      <c s="19" t="s">
        <v>37</v>
      </c>
      <c s="24" t="s">
        <v>638</v>
      </c>
      <c s="25" t="s">
        <v>141</v>
      </c>
      <c s="26">
        <v>67.26</v>
      </c>
      <c s="27">
        <v>0</v>
      </c>
      <c s="27">
        <f>ROUND(ROUND(H83,2)*ROUND(G83,3),2)</f>
      </c>
      <c r="O83">
        <f>(I83*21)/100</f>
      </c>
      <c t="s">
        <v>13</v>
      </c>
    </row>
    <row r="84" spans="1:5" ht="12.75">
      <c r="A84" s="28" t="s">
        <v>40</v>
      </c>
      <c r="E84" s="29" t="s">
        <v>37</v>
      </c>
    </row>
    <row r="85" spans="1:5" ht="76.5">
      <c r="A85" s="30" t="s">
        <v>42</v>
      </c>
      <c r="E85" s="31" t="s">
        <v>686</v>
      </c>
    </row>
    <row r="86" spans="1:5" ht="140.25">
      <c r="A86" t="s">
        <v>43</v>
      </c>
      <c r="E86" s="29" t="s">
        <v>640</v>
      </c>
    </row>
    <row r="87" spans="1:16" ht="12.75">
      <c r="A87" s="19" t="s">
        <v>35</v>
      </c>
      <c s="23" t="s">
        <v>167</v>
      </c>
      <c s="23" t="s">
        <v>641</v>
      </c>
      <c s="19" t="s">
        <v>37</v>
      </c>
      <c s="24" t="s">
        <v>642</v>
      </c>
      <c s="25" t="s">
        <v>141</v>
      </c>
      <c s="26">
        <v>67.26</v>
      </c>
      <c s="27">
        <v>0</v>
      </c>
      <c s="27">
        <f>ROUND(ROUND(H87,2)*ROUND(G87,3),2)</f>
      </c>
      <c r="O87">
        <f>(I87*21)/100</f>
      </c>
      <c t="s">
        <v>13</v>
      </c>
    </row>
    <row r="88" spans="1:5" ht="12.75">
      <c r="A88" s="28" t="s">
        <v>40</v>
      </c>
      <c r="E88" s="29" t="s">
        <v>37</v>
      </c>
    </row>
    <row r="89" spans="1:5" ht="76.5">
      <c r="A89" s="30" t="s">
        <v>42</v>
      </c>
      <c r="E89" s="31" t="s">
        <v>687</v>
      </c>
    </row>
    <row r="90" spans="1:5" ht="140.25">
      <c r="A90" t="s">
        <v>43</v>
      </c>
      <c r="E90" s="29" t="s">
        <v>640</v>
      </c>
    </row>
    <row r="91" spans="1:16" ht="12.75">
      <c r="A91" s="19" t="s">
        <v>35</v>
      </c>
      <c s="23" t="s">
        <v>172</v>
      </c>
      <c s="23" t="s">
        <v>644</v>
      </c>
      <c s="19" t="s">
        <v>37</v>
      </c>
      <c s="24" t="s">
        <v>645</v>
      </c>
      <c s="25" t="s">
        <v>141</v>
      </c>
      <c s="26">
        <v>67.26</v>
      </c>
      <c s="27">
        <v>0</v>
      </c>
      <c s="27">
        <f>ROUND(ROUND(H91,2)*ROUND(G91,3),2)</f>
      </c>
      <c r="O91">
        <f>(I91*21)/100</f>
      </c>
      <c t="s">
        <v>13</v>
      </c>
    </row>
    <row r="92" spans="1:5" ht="12.75">
      <c r="A92" s="28" t="s">
        <v>40</v>
      </c>
      <c r="E92" s="29" t="s">
        <v>37</v>
      </c>
    </row>
    <row r="93" spans="1:5" ht="76.5">
      <c r="A93" s="30" t="s">
        <v>42</v>
      </c>
      <c r="E93" s="31" t="s">
        <v>688</v>
      </c>
    </row>
    <row r="94" spans="1:5" ht="140.25">
      <c r="A94" t="s">
        <v>43</v>
      </c>
      <c r="E94" s="29" t="s">
        <v>640</v>
      </c>
    </row>
    <row r="95" spans="1:18" ht="12.75" customHeight="1">
      <c r="A95" s="5" t="s">
        <v>33</v>
      </c>
      <c s="5"/>
      <c s="35" t="s">
        <v>66</v>
      </c>
      <c s="5"/>
      <c s="21" t="s">
        <v>198</v>
      </c>
      <c s="5"/>
      <c s="5"/>
      <c s="5"/>
      <c s="36">
        <f>0+Q95</f>
      </c>
      <c r="O95">
        <f>0+R95</f>
      </c>
      <c r="Q95">
        <f>0+I96+I100+I104</f>
      </c>
      <c>
        <f>0+O96+O100+O104</f>
      </c>
    </row>
    <row r="96" spans="1:16" ht="12.75">
      <c r="A96" s="19" t="s">
        <v>35</v>
      </c>
      <c s="23" t="s">
        <v>176</v>
      </c>
      <c s="23" t="s">
        <v>650</v>
      </c>
      <c s="19" t="s">
        <v>37</v>
      </c>
      <c s="24" t="s">
        <v>651</v>
      </c>
      <c s="25" t="s">
        <v>108</v>
      </c>
      <c s="26">
        <v>169.9</v>
      </c>
      <c s="27">
        <v>0</v>
      </c>
      <c s="27">
        <f>ROUND(ROUND(H96,2)*ROUND(G96,3),2)</f>
      </c>
      <c r="O96">
        <f>(I96*21)/100</f>
      </c>
      <c t="s">
        <v>13</v>
      </c>
    </row>
    <row r="97" spans="1:5" ht="12.75">
      <c r="A97" s="28" t="s">
        <v>40</v>
      </c>
      <c r="E97" s="29" t="s">
        <v>37</v>
      </c>
    </row>
    <row r="98" spans="1:5" ht="12.75">
      <c r="A98" s="30" t="s">
        <v>42</v>
      </c>
      <c r="E98" s="31" t="s">
        <v>689</v>
      </c>
    </row>
    <row r="99" spans="1:5" ht="255">
      <c r="A99" t="s">
        <v>43</v>
      </c>
      <c r="E99" s="29" t="s">
        <v>203</v>
      </c>
    </row>
    <row r="100" spans="1:16" ht="12.75">
      <c r="A100" s="19" t="s">
        <v>35</v>
      </c>
      <c s="23" t="s">
        <v>180</v>
      </c>
      <c s="23" t="s">
        <v>653</v>
      </c>
      <c s="19" t="s">
        <v>37</v>
      </c>
      <c s="24" t="s">
        <v>654</v>
      </c>
      <c s="25" t="s">
        <v>108</v>
      </c>
      <c s="26">
        <v>5</v>
      </c>
      <c s="27">
        <v>0</v>
      </c>
      <c s="27">
        <f>ROUND(ROUND(H100,2)*ROUND(G100,3),2)</f>
      </c>
      <c r="O100">
        <f>(I100*21)/100</f>
      </c>
      <c t="s">
        <v>13</v>
      </c>
    </row>
    <row r="101" spans="1:5" ht="12.75">
      <c r="A101" s="28" t="s">
        <v>40</v>
      </c>
      <c r="E101" s="29" t="s">
        <v>37</v>
      </c>
    </row>
    <row r="102" spans="1:5" ht="12.75">
      <c r="A102" s="30" t="s">
        <v>42</v>
      </c>
      <c r="E102" s="31" t="s">
        <v>690</v>
      </c>
    </row>
    <row r="103" spans="1:5" ht="255">
      <c r="A103" t="s">
        <v>43</v>
      </c>
      <c r="E103" s="29" t="s">
        <v>203</v>
      </c>
    </row>
    <row r="104" spans="1:16" ht="12.75">
      <c r="A104" s="19" t="s">
        <v>35</v>
      </c>
      <c s="23" t="s">
        <v>184</v>
      </c>
      <c s="23" t="s">
        <v>582</v>
      </c>
      <c s="19" t="s">
        <v>37</v>
      </c>
      <c s="24" t="s">
        <v>583</v>
      </c>
      <c s="25" t="s">
        <v>76</v>
      </c>
      <c s="26">
        <v>7</v>
      </c>
      <c s="27">
        <v>0</v>
      </c>
      <c s="27">
        <f>ROUND(ROUND(H104,2)*ROUND(G104,3),2)</f>
      </c>
      <c r="O104">
        <f>(I104*21)/100</f>
      </c>
      <c t="s">
        <v>13</v>
      </c>
    </row>
    <row r="105" spans="1:5" ht="12.75">
      <c r="A105" s="28" t="s">
        <v>40</v>
      </c>
      <c r="E105" s="29" t="s">
        <v>37</v>
      </c>
    </row>
    <row r="106" spans="1:5" ht="25.5">
      <c r="A106" s="30" t="s">
        <v>42</v>
      </c>
      <c r="E106" s="31" t="s">
        <v>691</v>
      </c>
    </row>
    <row r="107" spans="1:5" ht="255">
      <c r="A107" t="s">
        <v>43</v>
      </c>
      <c r="E107" s="29" t="s">
        <v>585</v>
      </c>
    </row>
    <row r="108" spans="1:18" ht="12.75" customHeight="1">
      <c r="A108" s="5" t="s">
        <v>33</v>
      </c>
      <c s="5"/>
      <c s="35" t="s">
        <v>30</v>
      </c>
      <c s="5"/>
      <c s="21" t="s">
        <v>204</v>
      </c>
      <c s="5"/>
      <c s="5"/>
      <c s="5"/>
      <c s="36">
        <f>0+Q108</f>
      </c>
      <c r="O108">
        <f>0+R108</f>
      </c>
      <c r="Q108">
        <f>0+I109+I113</f>
      </c>
      <c>
        <f>0+O109+O113</f>
      </c>
    </row>
    <row r="109" spans="1:16" ht="12.75">
      <c r="A109" s="19" t="s">
        <v>35</v>
      </c>
      <c s="23" t="s">
        <v>188</v>
      </c>
      <c s="23" t="s">
        <v>660</v>
      </c>
      <c s="19" t="s">
        <v>37</v>
      </c>
      <c s="24" t="s">
        <v>661</v>
      </c>
      <c s="25" t="s">
        <v>100</v>
      </c>
      <c s="26">
        <v>0.154</v>
      </c>
      <c s="27">
        <v>0</v>
      </c>
      <c s="27">
        <f>ROUND(ROUND(H109,2)*ROUND(G109,3),2)</f>
      </c>
      <c r="O109">
        <f>(I109*21)/100</f>
      </c>
      <c t="s">
        <v>13</v>
      </c>
    </row>
    <row r="110" spans="1:5" ht="12.75">
      <c r="A110" s="28" t="s">
        <v>40</v>
      </c>
      <c r="E110" s="29" t="s">
        <v>37</v>
      </c>
    </row>
    <row r="111" spans="1:5" ht="76.5">
      <c r="A111" s="30" t="s">
        <v>42</v>
      </c>
      <c r="E111" s="31" t="s">
        <v>692</v>
      </c>
    </row>
    <row r="112" spans="1:5" ht="38.25">
      <c r="A112" t="s">
        <v>43</v>
      </c>
      <c r="E112" s="29" t="s">
        <v>663</v>
      </c>
    </row>
    <row r="113" spans="1:16" ht="12.75">
      <c r="A113" s="19" t="s">
        <v>35</v>
      </c>
      <c s="23" t="s">
        <v>193</v>
      </c>
      <c s="23" t="s">
        <v>597</v>
      </c>
      <c s="19" t="s">
        <v>37</v>
      </c>
      <c s="24" t="s">
        <v>598</v>
      </c>
      <c s="25" t="s">
        <v>76</v>
      </c>
      <c s="26">
        <v>1</v>
      </c>
      <c s="27">
        <v>0</v>
      </c>
      <c s="27">
        <f>ROUND(ROUND(H113,2)*ROUND(G113,3),2)</f>
      </c>
      <c r="O113">
        <f>(I113*21)/100</f>
      </c>
      <c t="s">
        <v>13</v>
      </c>
    </row>
    <row r="114" spans="1:5" ht="12.75">
      <c r="A114" s="28" t="s">
        <v>40</v>
      </c>
      <c r="E114" s="29" t="s">
        <v>664</v>
      </c>
    </row>
    <row r="115" spans="1:5" ht="12.75">
      <c r="A115" s="30" t="s">
        <v>42</v>
      </c>
      <c r="E115" s="31" t="s">
        <v>693</v>
      </c>
    </row>
    <row r="116" spans="1:5" ht="76.5">
      <c r="A116" t="s">
        <v>43</v>
      </c>
      <c r="E116" s="29"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694</v>
      </c>
      <c s="32">
        <f>0+I8</f>
      </c>
      <c r="O3" t="s">
        <v>9</v>
      </c>
      <c t="s">
        <v>13</v>
      </c>
    </row>
    <row r="4" spans="1:16" ht="15" customHeight="1">
      <c r="A4" t="s">
        <v>7</v>
      </c>
      <c s="12" t="s">
        <v>8</v>
      </c>
      <c s="13" t="s">
        <v>694</v>
      </c>
      <c s="5"/>
      <c s="14" t="s">
        <v>695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97</v>
      </c>
      <c s="15"/>
      <c s="15"/>
      <c s="15"/>
      <c s="22">
        <f>0+Q8</f>
      </c>
      <c r="O8">
        <f>0+R8</f>
      </c>
      <c r="Q8">
        <f>0+I9+I13+I17+I21+I25+I29+I33+I37</f>
      </c>
      <c>
        <f>0+O9+O13+O17+O21+O25+O29+O33+O37</f>
      </c>
    </row>
    <row r="9" spans="1:16" ht="12.75">
      <c r="A9" s="19" t="s">
        <v>35</v>
      </c>
      <c s="23" t="s">
        <v>19</v>
      </c>
      <c s="23" t="s">
        <v>696</v>
      </c>
      <c s="19" t="s">
        <v>37</v>
      </c>
      <c s="24" t="s">
        <v>697</v>
      </c>
      <c s="25" t="s">
        <v>141</v>
      </c>
      <c s="26">
        <v>692</v>
      </c>
      <c s="27">
        <v>0</v>
      </c>
      <c s="27">
        <f>ROUND(ROUND(H9,2)*ROUND(G9,3),2)</f>
      </c>
      <c r="O9">
        <f>(I9*21)/100</f>
      </c>
      <c t="s">
        <v>13</v>
      </c>
    </row>
    <row r="10" spans="1:5" ht="12.75">
      <c r="A10" s="28" t="s">
        <v>40</v>
      </c>
      <c r="E10" s="29" t="s">
        <v>37</v>
      </c>
    </row>
    <row r="11" spans="1:5" ht="76.5">
      <c r="A11" s="30" t="s">
        <v>42</v>
      </c>
      <c r="E11" s="31" t="s">
        <v>698</v>
      </c>
    </row>
    <row r="12" spans="1:5" ht="38.25">
      <c r="A12" t="s">
        <v>43</v>
      </c>
      <c r="E12" s="29" t="s">
        <v>699</v>
      </c>
    </row>
    <row r="13" spans="1:16" ht="12.75">
      <c r="A13" s="19" t="s">
        <v>35</v>
      </c>
      <c s="23" t="s">
        <v>13</v>
      </c>
      <c s="23" t="s">
        <v>700</v>
      </c>
      <c s="19" t="s">
        <v>37</v>
      </c>
      <c s="24" t="s">
        <v>701</v>
      </c>
      <c s="25" t="s">
        <v>76</v>
      </c>
      <c s="26">
        <v>18</v>
      </c>
      <c s="27">
        <v>0</v>
      </c>
      <c s="27">
        <f>ROUND(ROUND(H13,2)*ROUND(G13,3),2)</f>
      </c>
      <c r="O13">
        <f>(I13*21)/100</f>
      </c>
      <c t="s">
        <v>13</v>
      </c>
    </row>
    <row r="14" spans="1:5" ht="12.75">
      <c r="A14" s="28" t="s">
        <v>40</v>
      </c>
      <c r="E14" s="29" t="s">
        <v>37</v>
      </c>
    </row>
    <row r="15" spans="1:5" ht="38.25">
      <c r="A15" s="30" t="s">
        <v>42</v>
      </c>
      <c r="E15" s="31" t="s">
        <v>702</v>
      </c>
    </row>
    <row r="16" spans="1:5" ht="165.75">
      <c r="A16" t="s">
        <v>43</v>
      </c>
      <c r="E16" s="29" t="s">
        <v>703</v>
      </c>
    </row>
    <row r="17" spans="1:16" ht="12.75">
      <c r="A17" s="19" t="s">
        <v>35</v>
      </c>
      <c s="23" t="s">
        <v>12</v>
      </c>
      <c s="23" t="s">
        <v>704</v>
      </c>
      <c s="19" t="s">
        <v>37</v>
      </c>
      <c s="24" t="s">
        <v>705</v>
      </c>
      <c s="25" t="s">
        <v>76</v>
      </c>
      <c s="26">
        <v>11</v>
      </c>
      <c s="27">
        <v>0</v>
      </c>
      <c s="27">
        <f>ROUND(ROUND(H17,2)*ROUND(G17,3),2)</f>
      </c>
      <c r="O17">
        <f>(I17*21)/100</f>
      </c>
      <c t="s">
        <v>13</v>
      </c>
    </row>
    <row r="18" spans="1:5" ht="12.75">
      <c r="A18" s="28" t="s">
        <v>40</v>
      </c>
      <c r="E18" s="29" t="s">
        <v>37</v>
      </c>
    </row>
    <row r="19" spans="1:5" ht="38.25">
      <c r="A19" s="30" t="s">
        <v>42</v>
      </c>
      <c r="E19" s="31" t="s">
        <v>706</v>
      </c>
    </row>
    <row r="20" spans="1:5" ht="165.75">
      <c r="A20" t="s">
        <v>43</v>
      </c>
      <c r="E20" s="29" t="s">
        <v>703</v>
      </c>
    </row>
    <row r="21" spans="1:16" ht="12.75">
      <c r="A21" s="19" t="s">
        <v>35</v>
      </c>
      <c s="23" t="s">
        <v>23</v>
      </c>
      <c s="23" t="s">
        <v>707</v>
      </c>
      <c s="19" t="s">
        <v>37</v>
      </c>
      <c s="24" t="s">
        <v>708</v>
      </c>
      <c s="25" t="s">
        <v>76</v>
      </c>
      <c s="26">
        <v>2</v>
      </c>
      <c s="27">
        <v>0</v>
      </c>
      <c s="27">
        <f>ROUND(ROUND(H21,2)*ROUND(G21,3),2)</f>
      </c>
      <c r="O21">
        <f>(I21*21)/100</f>
      </c>
      <c t="s">
        <v>13</v>
      </c>
    </row>
    <row r="22" spans="1:5" ht="12.75">
      <c r="A22" s="28" t="s">
        <v>40</v>
      </c>
      <c r="E22" s="29" t="s">
        <v>37</v>
      </c>
    </row>
    <row r="23" spans="1:5" ht="38.25">
      <c r="A23" s="30" t="s">
        <v>42</v>
      </c>
      <c r="E23" s="31" t="s">
        <v>709</v>
      </c>
    </row>
    <row r="24" spans="1:5" ht="165.75">
      <c r="A24" t="s">
        <v>43</v>
      </c>
      <c r="E24" s="29" t="s">
        <v>703</v>
      </c>
    </row>
    <row r="25" spans="1:16" ht="12.75">
      <c r="A25" s="19" t="s">
        <v>35</v>
      </c>
      <c s="23" t="s">
        <v>25</v>
      </c>
      <c s="23" t="s">
        <v>710</v>
      </c>
      <c s="19" t="s">
        <v>37</v>
      </c>
      <c s="24" t="s">
        <v>711</v>
      </c>
      <c s="25" t="s">
        <v>76</v>
      </c>
      <c s="26">
        <v>6</v>
      </c>
      <c s="27">
        <v>0</v>
      </c>
      <c s="27">
        <f>ROUND(ROUND(H25,2)*ROUND(G25,3),2)</f>
      </c>
      <c r="O25">
        <f>(I25*21)/100</f>
      </c>
      <c t="s">
        <v>13</v>
      </c>
    </row>
    <row r="26" spans="1:5" ht="12.75">
      <c r="A26" s="28" t="s">
        <v>40</v>
      </c>
      <c r="E26" s="29" t="s">
        <v>37</v>
      </c>
    </row>
    <row r="27" spans="1:5" ht="38.25">
      <c r="A27" s="30" t="s">
        <v>42</v>
      </c>
      <c r="E27" s="31" t="s">
        <v>712</v>
      </c>
    </row>
    <row r="28" spans="1:5" ht="165.75">
      <c r="A28" t="s">
        <v>43</v>
      </c>
      <c r="E28" s="29" t="s">
        <v>703</v>
      </c>
    </row>
    <row r="29" spans="1:16" ht="12.75">
      <c r="A29" s="19" t="s">
        <v>35</v>
      </c>
      <c s="23" t="s">
        <v>27</v>
      </c>
      <c s="23" t="s">
        <v>713</v>
      </c>
      <c s="19" t="s">
        <v>37</v>
      </c>
      <c s="24" t="s">
        <v>714</v>
      </c>
      <c s="25" t="s">
        <v>76</v>
      </c>
      <c s="26">
        <v>98</v>
      </c>
      <c s="27">
        <v>0</v>
      </c>
      <c s="27">
        <f>ROUND(ROUND(H29,2)*ROUND(G29,3),2)</f>
      </c>
      <c r="O29">
        <f>(I29*21)/100</f>
      </c>
      <c t="s">
        <v>13</v>
      </c>
    </row>
    <row r="30" spans="1:5" ht="12.75">
      <c r="A30" s="28" t="s">
        <v>40</v>
      </c>
      <c r="E30" s="29" t="s">
        <v>37</v>
      </c>
    </row>
    <row r="31" spans="1:5" ht="38.25">
      <c r="A31" s="30" t="s">
        <v>42</v>
      </c>
      <c r="E31" s="31" t="s">
        <v>715</v>
      </c>
    </row>
    <row r="32" spans="1:5" ht="76.5">
      <c r="A32" t="s">
        <v>43</v>
      </c>
      <c r="E32" s="29" t="s">
        <v>716</v>
      </c>
    </row>
    <row r="33" spans="1:16" ht="12.75">
      <c r="A33" s="19" t="s">
        <v>35</v>
      </c>
      <c s="23" t="s">
        <v>61</v>
      </c>
      <c s="23" t="s">
        <v>717</v>
      </c>
      <c s="19" t="s">
        <v>37</v>
      </c>
      <c s="24" t="s">
        <v>718</v>
      </c>
      <c s="25" t="s">
        <v>76</v>
      </c>
      <c s="26">
        <v>258</v>
      </c>
      <c s="27">
        <v>0</v>
      </c>
      <c s="27">
        <f>ROUND(ROUND(H33,2)*ROUND(G33,3),2)</f>
      </c>
      <c r="O33">
        <f>(I33*21)/100</f>
      </c>
      <c t="s">
        <v>13</v>
      </c>
    </row>
    <row r="34" spans="1:5" ht="12.75">
      <c r="A34" s="28" t="s">
        <v>40</v>
      </c>
      <c r="E34" s="29" t="s">
        <v>37</v>
      </c>
    </row>
    <row r="35" spans="1:5" ht="38.25">
      <c r="A35" s="30" t="s">
        <v>42</v>
      </c>
      <c r="E35" s="31" t="s">
        <v>719</v>
      </c>
    </row>
    <row r="36" spans="1:5" ht="76.5">
      <c r="A36" t="s">
        <v>43</v>
      </c>
      <c r="E36" s="29" t="s">
        <v>720</v>
      </c>
    </row>
    <row r="37" spans="1:16" ht="25.5">
      <c r="A37" s="19" t="s">
        <v>35</v>
      </c>
      <c s="23" t="s">
        <v>66</v>
      </c>
      <c s="23" t="s">
        <v>721</v>
      </c>
      <c s="19" t="s">
        <v>37</v>
      </c>
      <c s="24" t="s">
        <v>722</v>
      </c>
      <c s="25" t="s">
        <v>76</v>
      </c>
      <c s="26">
        <v>8</v>
      </c>
      <c s="27">
        <v>0</v>
      </c>
      <c s="27">
        <f>ROUND(ROUND(H37,2)*ROUND(G37,3),2)</f>
      </c>
      <c r="O37">
        <f>(I37*21)/100</f>
      </c>
      <c t="s">
        <v>13</v>
      </c>
    </row>
    <row r="38" spans="1:5" ht="12.75">
      <c r="A38" s="28" t="s">
        <v>40</v>
      </c>
      <c r="E38" s="29" t="s">
        <v>37</v>
      </c>
    </row>
    <row r="39" spans="1:5" ht="38.25">
      <c r="A39" s="30" t="s">
        <v>42</v>
      </c>
      <c r="E39" s="31" t="s">
        <v>723</v>
      </c>
    </row>
    <row r="40" spans="1:5" ht="102">
      <c r="A40" t="s">
        <v>43</v>
      </c>
      <c r="E40" s="29" t="s">
        <v>724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0+O8+O21+O74+O111+O116+O121</f>
      </c>
      <c t="s">
        <v>12</v>
      </c>
    </row>
    <row r="3" spans="1:16" ht="15" customHeight="1">
      <c r="A3" t="s">
        <v>1</v>
      </c>
      <c s="8" t="s">
        <v>4</v>
      </c>
      <c s="9" t="s">
        <v>5</v>
      </c>
      <c s="1"/>
      <c s="10" t="s">
        <v>6</v>
      </c>
      <c s="1"/>
      <c s="4"/>
      <c s="3" t="s">
        <v>84</v>
      </c>
      <c s="32">
        <f>0+I8+I21+I74+I111+I116+I121</f>
      </c>
      <c r="O3" t="s">
        <v>9</v>
      </c>
      <c t="s">
        <v>13</v>
      </c>
    </row>
    <row r="4" spans="1:16" ht="15" customHeight="1">
      <c r="A4" t="s">
        <v>7</v>
      </c>
      <c s="12" t="s">
        <v>8</v>
      </c>
      <c s="13" t="s">
        <v>84</v>
      </c>
      <c s="5"/>
      <c s="14" t="s">
        <v>85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649.78</v>
      </c>
      <c s="27">
        <v>0</v>
      </c>
      <c s="27">
        <f>ROUND(ROUND(H9,2)*ROUND(G9,3),2)</f>
      </c>
      <c r="O9">
        <f>(I9*21)/100</f>
      </c>
      <c t="s">
        <v>13</v>
      </c>
    </row>
    <row r="10" spans="1:5" ht="25.5">
      <c r="A10" s="28" t="s">
        <v>40</v>
      </c>
      <c r="E10" s="29" t="s">
        <v>89</v>
      </c>
    </row>
    <row r="11" spans="1:5" ht="51">
      <c r="A11" s="30" t="s">
        <v>42</v>
      </c>
      <c r="E11" s="31" t="s">
        <v>90</v>
      </c>
    </row>
    <row r="12" spans="1:5" ht="25.5">
      <c r="A12" t="s">
        <v>43</v>
      </c>
      <c r="E12" s="29" t="s">
        <v>91</v>
      </c>
    </row>
    <row r="13" spans="1:16" ht="12.75">
      <c r="A13" s="19" t="s">
        <v>35</v>
      </c>
      <c s="23" t="s">
        <v>13</v>
      </c>
      <c s="23" t="s">
        <v>92</v>
      </c>
      <c s="19" t="s">
        <v>37</v>
      </c>
      <c s="24" t="s">
        <v>93</v>
      </c>
      <c s="25" t="s">
        <v>88</v>
      </c>
      <c s="26">
        <v>156.011</v>
      </c>
      <c s="27">
        <v>0</v>
      </c>
      <c s="27">
        <f>ROUND(ROUND(H13,2)*ROUND(G13,3),2)</f>
      </c>
      <c r="O13">
        <f>(I13*21)/100</f>
      </c>
      <c t="s">
        <v>13</v>
      </c>
    </row>
    <row r="14" spans="1:5" ht="38.25">
      <c r="A14" s="28" t="s">
        <v>40</v>
      </c>
      <c r="E14" s="29" t="s">
        <v>94</v>
      </c>
    </row>
    <row r="15" spans="1:5" ht="63.75">
      <c r="A15" s="30" t="s">
        <v>42</v>
      </c>
      <c r="E15" s="31" t="s">
        <v>95</v>
      </c>
    </row>
    <row r="16" spans="1:5" ht="25.5">
      <c r="A16" t="s">
        <v>43</v>
      </c>
      <c r="E16" s="29" t="s">
        <v>91</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12.75">
      <c r="A19" s="30" t="s">
        <v>42</v>
      </c>
      <c r="E19" s="31" t="s">
        <v>96</v>
      </c>
    </row>
    <row r="20" spans="1:5" ht="12.75">
      <c r="A20" t="s">
        <v>43</v>
      </c>
      <c r="E20" s="29" t="s">
        <v>44</v>
      </c>
    </row>
    <row r="21" spans="1:18" ht="12.75" customHeight="1">
      <c r="A21" s="5" t="s">
        <v>33</v>
      </c>
      <c s="5"/>
      <c s="35" t="s">
        <v>19</v>
      </c>
      <c s="5"/>
      <c s="21" t="s">
        <v>97</v>
      </c>
      <c s="5"/>
      <c s="5"/>
      <c s="5"/>
      <c s="36">
        <f>0+Q21</f>
      </c>
      <c r="O21">
        <f>0+R21</f>
      </c>
      <c r="Q21">
        <f>0+I22+I26+I30+I34+I38+I42+I46+I50+I54+I58+I62+I66+I70</f>
      </c>
      <c>
        <f>0+O22+O26+O30+O34+O38+O42+O46+O50+O54+O58+O62+O66+O70</f>
      </c>
    </row>
    <row r="22" spans="1:16" ht="12.75">
      <c r="A22" s="19" t="s">
        <v>35</v>
      </c>
      <c s="23" t="s">
        <v>23</v>
      </c>
      <c s="23" t="s">
        <v>98</v>
      </c>
      <c s="19" t="s">
        <v>37</v>
      </c>
      <c s="24" t="s">
        <v>99</v>
      </c>
      <c s="25" t="s">
        <v>100</v>
      </c>
      <c s="26">
        <v>10.276</v>
      </c>
      <c s="27">
        <v>0</v>
      </c>
      <c s="27">
        <f>ROUND(ROUND(H22,2)*ROUND(G22,3),2)</f>
      </c>
      <c r="O22">
        <f>(I22*21)/100</f>
      </c>
      <c t="s">
        <v>13</v>
      </c>
    </row>
    <row r="23" spans="1:5" ht="12.75">
      <c r="A23" s="28" t="s">
        <v>40</v>
      </c>
      <c r="E23" s="29" t="s">
        <v>37</v>
      </c>
    </row>
    <row r="24" spans="1:5" ht="76.5">
      <c r="A24" s="30" t="s">
        <v>42</v>
      </c>
      <c r="E24" s="31" t="s">
        <v>101</v>
      </c>
    </row>
    <row r="25" spans="1:5" ht="63.75">
      <c r="A25" t="s">
        <v>43</v>
      </c>
      <c r="E25" s="29" t="s">
        <v>102</v>
      </c>
    </row>
    <row r="26" spans="1:16" ht="25.5">
      <c r="A26" s="19" t="s">
        <v>35</v>
      </c>
      <c s="23" t="s">
        <v>25</v>
      </c>
      <c s="23" t="s">
        <v>103</v>
      </c>
      <c s="19" t="s">
        <v>37</v>
      </c>
      <c s="24" t="s">
        <v>104</v>
      </c>
      <c s="25" t="s">
        <v>100</v>
      </c>
      <c s="26">
        <v>51.38</v>
      </c>
      <c s="27">
        <v>0</v>
      </c>
      <c s="27">
        <f>ROUND(ROUND(H26,2)*ROUND(G26,3),2)</f>
      </c>
      <c r="O26">
        <f>(I26*21)/100</f>
      </c>
      <c t="s">
        <v>13</v>
      </c>
    </row>
    <row r="27" spans="1:5" ht="12.75">
      <c r="A27" s="28" t="s">
        <v>40</v>
      </c>
      <c r="E27" s="29" t="s">
        <v>37</v>
      </c>
    </row>
    <row r="28" spans="1:5" ht="51">
      <c r="A28" s="30" t="s">
        <v>42</v>
      </c>
      <c r="E28" s="31" t="s">
        <v>105</v>
      </c>
    </row>
    <row r="29" spans="1:5" ht="63.75">
      <c r="A29" t="s">
        <v>43</v>
      </c>
      <c r="E29" s="29" t="s">
        <v>102</v>
      </c>
    </row>
    <row r="30" spans="1:16" ht="12.75">
      <c r="A30" s="19" t="s">
        <v>35</v>
      </c>
      <c s="23" t="s">
        <v>27</v>
      </c>
      <c s="23" t="s">
        <v>106</v>
      </c>
      <c s="19" t="s">
        <v>37</v>
      </c>
      <c s="24" t="s">
        <v>107</v>
      </c>
      <c s="25" t="s">
        <v>108</v>
      </c>
      <c s="26">
        <v>143</v>
      </c>
      <c s="27">
        <v>0</v>
      </c>
      <c s="27">
        <f>ROUND(ROUND(H30,2)*ROUND(G30,3),2)</f>
      </c>
      <c r="O30">
        <f>(I30*21)/100</f>
      </c>
      <c t="s">
        <v>13</v>
      </c>
    </row>
    <row r="31" spans="1:5" ht="12.75">
      <c r="A31" s="28" t="s">
        <v>40</v>
      </c>
      <c r="E31" s="29" t="s">
        <v>37</v>
      </c>
    </row>
    <row r="32" spans="1:5" ht="38.25">
      <c r="A32" s="30" t="s">
        <v>42</v>
      </c>
      <c r="E32" s="31" t="s">
        <v>109</v>
      </c>
    </row>
    <row r="33" spans="1:5" ht="63.75">
      <c r="A33" t="s">
        <v>43</v>
      </c>
      <c r="E33" s="29" t="s">
        <v>102</v>
      </c>
    </row>
    <row r="34" spans="1:16" ht="12.75">
      <c r="A34" s="19" t="s">
        <v>35</v>
      </c>
      <c s="23" t="s">
        <v>61</v>
      </c>
      <c s="23" t="s">
        <v>110</v>
      </c>
      <c s="19" t="s">
        <v>37</v>
      </c>
      <c s="24" t="s">
        <v>111</v>
      </c>
      <c s="25" t="s">
        <v>108</v>
      </c>
      <c s="26">
        <v>358</v>
      </c>
      <c s="27">
        <v>0</v>
      </c>
      <c s="27">
        <f>ROUND(ROUND(H34,2)*ROUND(G34,3),2)</f>
      </c>
      <c r="O34">
        <f>(I34*21)/100</f>
      </c>
      <c t="s">
        <v>13</v>
      </c>
    </row>
    <row r="35" spans="1:5" ht="12.75">
      <c r="A35" s="28" t="s">
        <v>40</v>
      </c>
      <c r="E35" s="29" t="s">
        <v>37</v>
      </c>
    </row>
    <row r="36" spans="1:5" ht="38.25">
      <c r="A36" s="30" t="s">
        <v>42</v>
      </c>
      <c r="E36" s="31" t="s">
        <v>112</v>
      </c>
    </row>
    <row r="37" spans="1:5" ht="63.75">
      <c r="A37" t="s">
        <v>43</v>
      </c>
      <c r="E37" s="29" t="s">
        <v>102</v>
      </c>
    </row>
    <row r="38" spans="1:16" ht="12.75">
      <c r="A38" s="19" t="s">
        <v>35</v>
      </c>
      <c s="23" t="s">
        <v>66</v>
      </c>
      <c s="23" t="s">
        <v>113</v>
      </c>
      <c s="19" t="s">
        <v>37</v>
      </c>
      <c s="24" t="s">
        <v>114</v>
      </c>
      <c s="25" t="s">
        <v>100</v>
      </c>
      <c s="26">
        <v>1.7</v>
      </c>
      <c s="27">
        <v>0</v>
      </c>
      <c s="27">
        <f>ROUND(ROUND(H38,2)*ROUND(G38,3),2)</f>
      </c>
      <c r="O38">
        <f>(I38*21)/100</f>
      </c>
      <c t="s">
        <v>13</v>
      </c>
    </row>
    <row r="39" spans="1:5" ht="12.75">
      <c r="A39" s="28" t="s">
        <v>40</v>
      </c>
      <c r="E39" s="29" t="s">
        <v>37</v>
      </c>
    </row>
    <row r="40" spans="1:5" ht="63.75">
      <c r="A40" s="30" t="s">
        <v>42</v>
      </c>
      <c r="E40" s="31" t="s">
        <v>115</v>
      </c>
    </row>
    <row r="41" spans="1:5" ht="63.75">
      <c r="A41" t="s">
        <v>43</v>
      </c>
      <c r="E41" s="29" t="s">
        <v>102</v>
      </c>
    </row>
    <row r="42" spans="1:16" ht="12.75">
      <c r="A42" s="19" t="s">
        <v>35</v>
      </c>
      <c s="23" t="s">
        <v>30</v>
      </c>
      <c s="23" t="s">
        <v>116</v>
      </c>
      <c s="19" t="s">
        <v>37</v>
      </c>
      <c s="24" t="s">
        <v>117</v>
      </c>
      <c s="25" t="s">
        <v>100</v>
      </c>
      <c s="26">
        <v>23.4</v>
      </c>
      <c s="27">
        <v>0</v>
      </c>
      <c s="27">
        <f>ROUND(ROUND(H42,2)*ROUND(G42,3),2)</f>
      </c>
      <c r="O42">
        <f>(I42*21)/100</f>
      </c>
      <c t="s">
        <v>13</v>
      </c>
    </row>
    <row r="43" spans="1:5" ht="12.75">
      <c r="A43" s="28" t="s">
        <v>40</v>
      </c>
      <c r="E43" s="29" t="s">
        <v>37</v>
      </c>
    </row>
    <row r="44" spans="1:5" ht="25.5">
      <c r="A44" s="30" t="s">
        <v>42</v>
      </c>
      <c r="E44" s="31" t="s">
        <v>118</v>
      </c>
    </row>
    <row r="45" spans="1:5" ht="38.25">
      <c r="A45" t="s">
        <v>43</v>
      </c>
      <c r="E45" s="29" t="s">
        <v>119</v>
      </c>
    </row>
    <row r="46" spans="1:16" ht="12.75">
      <c r="A46" s="19" t="s">
        <v>35</v>
      </c>
      <c s="23" t="s">
        <v>32</v>
      </c>
      <c s="23" t="s">
        <v>120</v>
      </c>
      <c s="19" t="s">
        <v>121</v>
      </c>
      <c s="24" t="s">
        <v>122</v>
      </c>
      <c s="25" t="s">
        <v>100</v>
      </c>
      <c s="26">
        <v>91.46</v>
      </c>
      <c s="27">
        <v>0</v>
      </c>
      <c s="27">
        <f>ROUND(ROUND(H46,2)*ROUND(G46,3),2)</f>
      </c>
      <c r="O46">
        <f>(I46*21)/100</f>
      </c>
      <c t="s">
        <v>13</v>
      </c>
    </row>
    <row r="47" spans="1:5" ht="12.75">
      <c r="A47" s="28" t="s">
        <v>40</v>
      </c>
      <c r="E47" s="29" t="s">
        <v>37</v>
      </c>
    </row>
    <row r="48" spans="1:5" ht="38.25">
      <c r="A48" s="30" t="s">
        <v>42</v>
      </c>
      <c r="E48" s="31" t="s">
        <v>123</v>
      </c>
    </row>
    <row r="49" spans="1:5" ht="369.75">
      <c r="A49" t="s">
        <v>43</v>
      </c>
      <c r="E49" s="29" t="s">
        <v>124</v>
      </c>
    </row>
    <row r="50" spans="1:16" ht="12.75">
      <c r="A50" s="19" t="s">
        <v>35</v>
      </c>
      <c s="23" t="s">
        <v>79</v>
      </c>
      <c s="23" t="s">
        <v>120</v>
      </c>
      <c s="19" t="s">
        <v>125</v>
      </c>
      <c s="24" t="s">
        <v>122</v>
      </c>
      <c s="25" t="s">
        <v>100</v>
      </c>
      <c s="26">
        <v>222.51</v>
      </c>
      <c s="27">
        <v>0</v>
      </c>
      <c s="27">
        <f>ROUND(ROUND(H50,2)*ROUND(G50,3),2)</f>
      </c>
      <c r="O50">
        <f>(I50*21)/100</f>
      </c>
      <c t="s">
        <v>13</v>
      </c>
    </row>
    <row r="51" spans="1:5" ht="12.75">
      <c r="A51" s="28" t="s">
        <v>40</v>
      </c>
      <c r="E51" s="29" t="s">
        <v>37</v>
      </c>
    </row>
    <row r="52" spans="1:5" ht="89.25">
      <c r="A52" s="30" t="s">
        <v>42</v>
      </c>
      <c r="E52" s="31" t="s">
        <v>126</v>
      </c>
    </row>
    <row r="53" spans="1:5" ht="369.75">
      <c r="A53" t="s">
        <v>43</v>
      </c>
      <c r="E53" s="29" t="s">
        <v>124</v>
      </c>
    </row>
    <row r="54" spans="1:16" ht="12.75">
      <c r="A54" s="19" t="s">
        <v>35</v>
      </c>
      <c s="23" t="s">
        <v>127</v>
      </c>
      <c s="23" t="s">
        <v>128</v>
      </c>
      <c s="19" t="s">
        <v>129</v>
      </c>
      <c s="24" t="s">
        <v>130</v>
      </c>
      <c s="25" t="s">
        <v>100</v>
      </c>
      <c s="26">
        <v>10.92</v>
      </c>
      <c s="27">
        <v>0</v>
      </c>
      <c s="27">
        <f>ROUND(ROUND(H54,2)*ROUND(G54,3),2)</f>
      </c>
      <c r="O54">
        <f>(I54*21)/100</f>
      </c>
      <c t="s">
        <v>13</v>
      </c>
    </row>
    <row r="55" spans="1:5" ht="12.75">
      <c r="A55" s="28" t="s">
        <v>40</v>
      </c>
      <c r="E55" s="29" t="s">
        <v>37</v>
      </c>
    </row>
    <row r="56" spans="1:5" ht="25.5">
      <c r="A56" s="30" t="s">
        <v>42</v>
      </c>
      <c r="E56" s="31" t="s">
        <v>131</v>
      </c>
    </row>
    <row r="57" spans="1:5" ht="318.75">
      <c r="A57" t="s">
        <v>43</v>
      </c>
      <c r="E57" s="29" t="s">
        <v>132</v>
      </c>
    </row>
    <row r="58" spans="1:16" ht="12.75">
      <c r="A58" s="19" t="s">
        <v>35</v>
      </c>
      <c s="23" t="s">
        <v>133</v>
      </c>
      <c s="23" t="s">
        <v>134</v>
      </c>
      <c s="19" t="s">
        <v>37</v>
      </c>
      <c s="24" t="s">
        <v>135</v>
      </c>
      <c s="25" t="s">
        <v>100</v>
      </c>
      <c s="26">
        <v>5.04</v>
      </c>
      <c s="27">
        <v>0</v>
      </c>
      <c s="27">
        <f>ROUND(ROUND(H58,2)*ROUND(G58,3),2)</f>
      </c>
      <c r="O58">
        <f>(I58*21)/100</f>
      </c>
      <c t="s">
        <v>13</v>
      </c>
    </row>
    <row r="59" spans="1:5" ht="12.75">
      <c r="A59" s="28" t="s">
        <v>40</v>
      </c>
      <c r="E59" s="29" t="s">
        <v>37</v>
      </c>
    </row>
    <row r="60" spans="1:5" ht="25.5">
      <c r="A60" s="30" t="s">
        <v>42</v>
      </c>
      <c r="E60" s="31" t="s">
        <v>136</v>
      </c>
    </row>
    <row r="61" spans="1:5" ht="229.5">
      <c r="A61" t="s">
        <v>43</v>
      </c>
      <c r="E61" s="29" t="s">
        <v>137</v>
      </c>
    </row>
    <row r="62" spans="1:16" ht="12.75">
      <c r="A62" s="19" t="s">
        <v>35</v>
      </c>
      <c s="23" t="s">
        <v>138</v>
      </c>
      <c s="23" t="s">
        <v>139</v>
      </c>
      <c s="19" t="s">
        <v>37</v>
      </c>
      <c s="24" t="s">
        <v>140</v>
      </c>
      <c s="25" t="s">
        <v>141</v>
      </c>
      <c s="26">
        <v>741.7</v>
      </c>
      <c s="27">
        <v>0</v>
      </c>
      <c s="27">
        <f>ROUND(ROUND(H62,2)*ROUND(G62,3),2)</f>
      </c>
      <c r="O62">
        <f>(I62*21)/100</f>
      </c>
      <c t="s">
        <v>13</v>
      </c>
    </row>
    <row r="63" spans="1:5" ht="12.75">
      <c r="A63" s="28" t="s">
        <v>40</v>
      </c>
      <c r="E63" s="29" t="s">
        <v>37</v>
      </c>
    </row>
    <row r="64" spans="1:5" ht="51">
      <c r="A64" s="30" t="s">
        <v>42</v>
      </c>
      <c r="E64" s="31" t="s">
        <v>142</v>
      </c>
    </row>
    <row r="65" spans="1:5" ht="25.5">
      <c r="A65" t="s">
        <v>43</v>
      </c>
      <c r="E65" s="29" t="s">
        <v>143</v>
      </c>
    </row>
    <row r="66" spans="1:16" ht="12.75">
      <c r="A66" s="19" t="s">
        <v>35</v>
      </c>
      <c s="23" t="s">
        <v>144</v>
      </c>
      <c s="23" t="s">
        <v>145</v>
      </c>
      <c s="19" t="s">
        <v>37</v>
      </c>
      <c s="24" t="s">
        <v>146</v>
      </c>
      <c s="25" t="s">
        <v>141</v>
      </c>
      <c s="26">
        <v>117</v>
      </c>
      <c s="27">
        <v>0</v>
      </c>
      <c s="27">
        <f>ROUND(ROUND(H66,2)*ROUND(G66,3),2)</f>
      </c>
      <c r="O66">
        <f>(I66*21)/100</f>
      </c>
      <c t="s">
        <v>13</v>
      </c>
    </row>
    <row r="67" spans="1:5" ht="12.75">
      <c r="A67" s="28" t="s">
        <v>40</v>
      </c>
      <c r="E67" s="29" t="s">
        <v>37</v>
      </c>
    </row>
    <row r="68" spans="1:5" ht="25.5">
      <c r="A68" s="30" t="s">
        <v>42</v>
      </c>
      <c r="E68" s="31" t="s">
        <v>147</v>
      </c>
    </row>
    <row r="69" spans="1:5" ht="38.25">
      <c r="A69" t="s">
        <v>43</v>
      </c>
      <c r="E69" s="29" t="s">
        <v>148</v>
      </c>
    </row>
    <row r="70" spans="1:16" ht="12.75">
      <c r="A70" s="19" t="s">
        <v>35</v>
      </c>
      <c s="23" t="s">
        <v>149</v>
      </c>
      <c s="23" t="s">
        <v>150</v>
      </c>
      <c s="19" t="s">
        <v>37</v>
      </c>
      <c s="24" t="s">
        <v>151</v>
      </c>
      <c s="25" t="s">
        <v>141</v>
      </c>
      <c s="26">
        <v>117</v>
      </c>
      <c s="27">
        <v>0</v>
      </c>
      <c s="27">
        <f>ROUND(ROUND(H70,2)*ROUND(G70,3),2)</f>
      </c>
      <c r="O70">
        <f>(I70*21)/100</f>
      </c>
      <c t="s">
        <v>13</v>
      </c>
    </row>
    <row r="71" spans="1:5" ht="12.75">
      <c r="A71" s="28" t="s">
        <v>40</v>
      </c>
      <c r="E71" s="29" t="s">
        <v>37</v>
      </c>
    </row>
    <row r="72" spans="1:5" ht="25.5">
      <c r="A72" s="30" t="s">
        <v>42</v>
      </c>
      <c r="E72" s="31" t="s">
        <v>152</v>
      </c>
    </row>
    <row r="73" spans="1:5" ht="25.5">
      <c r="A73" t="s">
        <v>43</v>
      </c>
      <c r="E73" s="29" t="s">
        <v>153</v>
      </c>
    </row>
    <row r="74" spans="1:18" ht="12.75" customHeight="1">
      <c r="A74" s="5" t="s">
        <v>33</v>
      </c>
      <c s="5"/>
      <c s="35" t="s">
        <v>25</v>
      </c>
      <c s="5"/>
      <c s="21" t="s">
        <v>154</v>
      </c>
      <c s="5"/>
      <c s="5"/>
      <c s="5"/>
      <c s="36">
        <f>0+Q74</f>
      </c>
      <c r="O74">
        <f>0+R74</f>
      </c>
      <c r="Q74">
        <f>0+I75+I79+I83+I87+I91+I95+I99+I103+I107</f>
      </c>
      <c>
        <f>0+O75+O79+O83+O87+O91+O95+O99+O103+O107</f>
      </c>
    </row>
    <row r="75" spans="1:16" ht="12.75">
      <c r="A75" s="19" t="s">
        <v>35</v>
      </c>
      <c s="23" t="s">
        <v>155</v>
      </c>
      <c s="23" t="s">
        <v>156</v>
      </c>
      <c s="19" t="s">
        <v>37</v>
      </c>
      <c s="24" t="s">
        <v>157</v>
      </c>
      <c s="25" t="s">
        <v>100</v>
      </c>
      <c s="26">
        <v>10.224</v>
      </c>
      <c s="27">
        <v>0</v>
      </c>
      <c s="27">
        <f>ROUND(ROUND(H75,2)*ROUND(G75,3),2)</f>
      </c>
      <c r="O75">
        <f>(I75*21)/100</f>
      </c>
      <c t="s">
        <v>13</v>
      </c>
    </row>
    <row r="76" spans="1:5" ht="12.75">
      <c r="A76" s="28" t="s">
        <v>40</v>
      </c>
      <c r="E76" s="29" t="s">
        <v>37</v>
      </c>
    </row>
    <row r="77" spans="1:5" ht="25.5">
      <c r="A77" s="30" t="s">
        <v>42</v>
      </c>
      <c r="E77" s="31" t="s">
        <v>158</v>
      </c>
    </row>
    <row r="78" spans="1:5" ht="127.5">
      <c r="A78" t="s">
        <v>43</v>
      </c>
      <c r="E78" s="29" t="s">
        <v>159</v>
      </c>
    </row>
    <row r="79" spans="1:16" ht="12.75">
      <c r="A79" s="19" t="s">
        <v>35</v>
      </c>
      <c s="23" t="s">
        <v>160</v>
      </c>
      <c s="23" t="s">
        <v>161</v>
      </c>
      <c s="19" t="s">
        <v>121</v>
      </c>
      <c s="24" t="s">
        <v>162</v>
      </c>
      <c s="25" t="s">
        <v>141</v>
      </c>
      <c s="26">
        <v>741.7</v>
      </c>
      <c s="27">
        <v>0</v>
      </c>
      <c s="27">
        <f>ROUND(ROUND(H79,2)*ROUND(G79,3),2)</f>
      </c>
      <c r="O79">
        <f>(I79*21)/100</f>
      </c>
      <c t="s">
        <v>13</v>
      </c>
    </row>
    <row r="80" spans="1:5" ht="12.75">
      <c r="A80" s="28" t="s">
        <v>40</v>
      </c>
      <c r="E80" s="29" t="s">
        <v>37</v>
      </c>
    </row>
    <row r="81" spans="1:5" ht="51">
      <c r="A81" s="30" t="s">
        <v>42</v>
      </c>
      <c r="E81" s="31" t="s">
        <v>163</v>
      </c>
    </row>
    <row r="82" spans="1:5" ht="51">
      <c r="A82" t="s">
        <v>43</v>
      </c>
      <c r="E82" s="29" t="s">
        <v>164</v>
      </c>
    </row>
    <row r="83" spans="1:16" ht="12.75">
      <c r="A83" s="19" t="s">
        <v>35</v>
      </c>
      <c s="23" t="s">
        <v>165</v>
      </c>
      <c s="23" t="s">
        <v>161</v>
      </c>
      <c s="19" t="s">
        <v>125</v>
      </c>
      <c s="24" t="s">
        <v>162</v>
      </c>
      <c s="25" t="s">
        <v>141</v>
      </c>
      <c s="26">
        <v>1483.4</v>
      </c>
      <c s="27">
        <v>0</v>
      </c>
      <c s="27">
        <f>ROUND(ROUND(H83,2)*ROUND(G83,3),2)</f>
      </c>
      <c r="O83">
        <f>(I83*21)/100</f>
      </c>
      <c t="s">
        <v>13</v>
      </c>
    </row>
    <row r="84" spans="1:5" ht="12.75">
      <c r="A84" s="28" t="s">
        <v>40</v>
      </c>
      <c r="E84" s="29" t="s">
        <v>37</v>
      </c>
    </row>
    <row r="85" spans="1:5" ht="76.5">
      <c r="A85" s="30" t="s">
        <v>42</v>
      </c>
      <c r="E85" s="31" t="s">
        <v>166</v>
      </c>
    </row>
    <row r="86" spans="1:5" ht="51">
      <c r="A86" t="s">
        <v>43</v>
      </c>
      <c r="E86" s="29" t="s">
        <v>164</v>
      </c>
    </row>
    <row r="87" spans="1:16" ht="12.75">
      <c r="A87" s="19" t="s">
        <v>35</v>
      </c>
      <c s="23" t="s">
        <v>167</v>
      </c>
      <c s="23" t="s">
        <v>168</v>
      </c>
      <c s="19" t="s">
        <v>37</v>
      </c>
      <c s="24" t="s">
        <v>169</v>
      </c>
      <c s="25" t="s">
        <v>141</v>
      </c>
      <c s="26">
        <v>634.7</v>
      </c>
      <c s="27">
        <v>0</v>
      </c>
      <c s="27">
        <f>ROUND(ROUND(H87,2)*ROUND(G87,3),2)</f>
      </c>
      <c r="O87">
        <f>(I87*21)/100</f>
      </c>
      <c t="s">
        <v>13</v>
      </c>
    </row>
    <row r="88" spans="1:5" ht="12.75">
      <c r="A88" s="28" t="s">
        <v>40</v>
      </c>
      <c r="E88" s="29" t="s">
        <v>37</v>
      </c>
    </row>
    <row r="89" spans="1:5" ht="63.75">
      <c r="A89" s="30" t="s">
        <v>42</v>
      </c>
      <c r="E89" s="31" t="s">
        <v>170</v>
      </c>
    </row>
    <row r="90" spans="1:5" ht="153">
      <c r="A90" t="s">
        <v>43</v>
      </c>
      <c r="E90" s="29" t="s">
        <v>171</v>
      </c>
    </row>
    <row r="91" spans="1:16" ht="12.75">
      <c r="A91" s="19" t="s">
        <v>35</v>
      </c>
      <c s="23" t="s">
        <v>172</v>
      </c>
      <c s="23" t="s">
        <v>173</v>
      </c>
      <c s="19" t="s">
        <v>37</v>
      </c>
      <c s="24" t="s">
        <v>174</v>
      </c>
      <c s="25" t="s">
        <v>141</v>
      </c>
      <c s="26">
        <v>58.4</v>
      </c>
      <c s="27">
        <v>0</v>
      </c>
      <c s="27">
        <f>ROUND(ROUND(H91,2)*ROUND(G91,3),2)</f>
      </c>
      <c r="O91">
        <f>(I91*21)/100</f>
      </c>
      <c t="s">
        <v>13</v>
      </c>
    </row>
    <row r="92" spans="1:5" ht="12.75">
      <c r="A92" s="28" t="s">
        <v>40</v>
      </c>
      <c r="E92" s="29" t="s">
        <v>37</v>
      </c>
    </row>
    <row r="93" spans="1:5" ht="63.75">
      <c r="A93" s="30" t="s">
        <v>42</v>
      </c>
      <c r="E93" s="31" t="s">
        <v>175</v>
      </c>
    </row>
    <row r="94" spans="1:5" ht="153">
      <c r="A94" t="s">
        <v>43</v>
      </c>
      <c r="E94" s="29" t="s">
        <v>171</v>
      </c>
    </row>
    <row r="95" spans="1:16" ht="12.75">
      <c r="A95" s="19" t="s">
        <v>35</v>
      </c>
      <c s="23" t="s">
        <v>176</v>
      </c>
      <c s="23" t="s">
        <v>177</v>
      </c>
      <c s="19" t="s">
        <v>37</v>
      </c>
      <c s="24" t="s">
        <v>178</v>
      </c>
      <c s="25" t="s">
        <v>141</v>
      </c>
      <c s="26">
        <v>4.8</v>
      </c>
      <c s="27">
        <v>0</v>
      </c>
      <c s="27">
        <f>ROUND(ROUND(H95,2)*ROUND(G95,3),2)</f>
      </c>
      <c r="O95">
        <f>(I95*21)/100</f>
      </c>
      <c t="s">
        <v>13</v>
      </c>
    </row>
    <row r="96" spans="1:5" ht="12.75">
      <c r="A96" s="28" t="s">
        <v>40</v>
      </c>
      <c r="E96" s="29" t="s">
        <v>37</v>
      </c>
    </row>
    <row r="97" spans="1:5" ht="25.5">
      <c r="A97" s="30" t="s">
        <v>42</v>
      </c>
      <c r="E97" s="31" t="s">
        <v>179</v>
      </c>
    </row>
    <row r="98" spans="1:5" ht="153">
      <c r="A98" t="s">
        <v>43</v>
      </c>
      <c r="E98" s="29" t="s">
        <v>171</v>
      </c>
    </row>
    <row r="99" spans="1:16" ht="25.5">
      <c r="A99" s="19" t="s">
        <v>35</v>
      </c>
      <c s="23" t="s">
        <v>180</v>
      </c>
      <c s="23" t="s">
        <v>181</v>
      </c>
      <c s="19" t="s">
        <v>37</v>
      </c>
      <c s="24" t="s">
        <v>182</v>
      </c>
      <c s="25" t="s">
        <v>141</v>
      </c>
      <c s="26">
        <v>17</v>
      </c>
      <c s="27">
        <v>0</v>
      </c>
      <c s="27">
        <f>ROUND(ROUND(H99,2)*ROUND(G99,3),2)</f>
      </c>
      <c r="O99">
        <f>(I99*21)/100</f>
      </c>
      <c t="s">
        <v>13</v>
      </c>
    </row>
    <row r="100" spans="1:5" ht="12.75">
      <c r="A100" s="28" t="s">
        <v>40</v>
      </c>
      <c r="E100" s="29" t="s">
        <v>37</v>
      </c>
    </row>
    <row r="101" spans="1:5" ht="38.25">
      <c r="A101" s="30" t="s">
        <v>42</v>
      </c>
      <c r="E101" s="31" t="s">
        <v>183</v>
      </c>
    </row>
    <row r="102" spans="1:5" ht="153">
      <c r="A102" t="s">
        <v>43</v>
      </c>
      <c r="E102" s="29" t="s">
        <v>171</v>
      </c>
    </row>
    <row r="103" spans="1:16" ht="25.5">
      <c r="A103" s="19" t="s">
        <v>35</v>
      </c>
      <c s="23" t="s">
        <v>184</v>
      </c>
      <c s="23" t="s">
        <v>185</v>
      </c>
      <c s="19" t="s">
        <v>37</v>
      </c>
      <c s="24" t="s">
        <v>186</v>
      </c>
      <c s="25" t="s">
        <v>141</v>
      </c>
      <c s="26">
        <v>26.8</v>
      </c>
      <c s="27">
        <v>0</v>
      </c>
      <c s="27">
        <f>ROUND(ROUND(H103,2)*ROUND(G103,3),2)</f>
      </c>
      <c r="O103">
        <f>(I103*21)/100</f>
      </c>
      <c t="s">
        <v>13</v>
      </c>
    </row>
    <row r="104" spans="1:5" ht="12.75">
      <c r="A104" s="28" t="s">
        <v>40</v>
      </c>
      <c r="E104" s="29" t="s">
        <v>37</v>
      </c>
    </row>
    <row r="105" spans="1:5" ht="38.25">
      <c r="A105" s="30" t="s">
        <v>42</v>
      </c>
      <c r="E105" s="31" t="s">
        <v>187</v>
      </c>
    </row>
    <row r="106" spans="1:5" ht="153">
      <c r="A106" t="s">
        <v>43</v>
      </c>
      <c r="E106" s="29" t="s">
        <v>171</v>
      </c>
    </row>
    <row r="107" spans="1:16" ht="25.5">
      <c r="A107" s="19" t="s">
        <v>35</v>
      </c>
      <c s="23" t="s">
        <v>188</v>
      </c>
      <c s="23" t="s">
        <v>189</v>
      </c>
      <c s="19" t="s">
        <v>37</v>
      </c>
      <c s="24" t="s">
        <v>190</v>
      </c>
      <c s="25" t="s">
        <v>141</v>
      </c>
      <c s="26">
        <v>3.72</v>
      </c>
      <c s="27">
        <v>0</v>
      </c>
      <c s="27">
        <f>ROUND(ROUND(H107,2)*ROUND(G107,3),2)</f>
      </c>
      <c r="O107">
        <f>(I107*21)/100</f>
      </c>
      <c t="s">
        <v>13</v>
      </c>
    </row>
    <row r="108" spans="1:5" ht="12.75">
      <c r="A108" s="28" t="s">
        <v>40</v>
      </c>
      <c r="E108" s="29" t="s">
        <v>37</v>
      </c>
    </row>
    <row r="109" spans="1:5" ht="25.5">
      <c r="A109" s="30" t="s">
        <v>42</v>
      </c>
      <c r="E109" s="31" t="s">
        <v>191</v>
      </c>
    </row>
    <row r="110" spans="1:5" ht="153">
      <c r="A110" t="s">
        <v>43</v>
      </c>
      <c r="E110" s="29" t="s">
        <v>171</v>
      </c>
    </row>
    <row r="111" spans="1:18" ht="12.75" customHeight="1">
      <c r="A111" s="5" t="s">
        <v>33</v>
      </c>
      <c s="5"/>
      <c s="35" t="s">
        <v>61</v>
      </c>
      <c s="5"/>
      <c s="21" t="s">
        <v>192</v>
      </c>
      <c s="5"/>
      <c s="5"/>
      <c s="5"/>
      <c s="36">
        <f>0+Q111</f>
      </c>
      <c r="O111">
        <f>0+R111</f>
      </c>
      <c r="Q111">
        <f>0+I112</f>
      </c>
      <c>
        <f>0+O112</f>
      </c>
    </row>
    <row r="112" spans="1:16" ht="12.75">
      <c r="A112" s="19" t="s">
        <v>35</v>
      </c>
      <c s="23" t="s">
        <v>193</v>
      </c>
      <c s="23" t="s">
        <v>194</v>
      </c>
      <c s="19" t="s">
        <v>37</v>
      </c>
      <c s="24" t="s">
        <v>195</v>
      </c>
      <c s="25" t="s">
        <v>141</v>
      </c>
      <c s="26">
        <v>20</v>
      </c>
      <c s="27">
        <v>0</v>
      </c>
      <c s="27">
        <f>ROUND(ROUND(H112,2)*ROUND(G112,3),2)</f>
      </c>
      <c r="O112">
        <f>(I112*21)/100</f>
      </c>
      <c t="s">
        <v>13</v>
      </c>
    </row>
    <row r="113" spans="1:5" ht="12.75">
      <c r="A113" s="28" t="s">
        <v>40</v>
      </c>
      <c r="E113" s="29" t="s">
        <v>37</v>
      </c>
    </row>
    <row r="114" spans="1:5" ht="38.25">
      <c r="A114" s="30" t="s">
        <v>42</v>
      </c>
      <c r="E114" s="31" t="s">
        <v>196</v>
      </c>
    </row>
    <row r="115" spans="1:5" ht="191.25">
      <c r="A115" t="s">
        <v>43</v>
      </c>
      <c r="E115" s="29" t="s">
        <v>197</v>
      </c>
    </row>
    <row r="116" spans="1:18" ht="12.75" customHeight="1">
      <c r="A116" s="5" t="s">
        <v>33</v>
      </c>
      <c s="5"/>
      <c s="35" t="s">
        <v>66</v>
      </c>
      <c s="5"/>
      <c s="21" t="s">
        <v>198</v>
      </c>
      <c s="5"/>
      <c s="5"/>
      <c s="5"/>
      <c s="36">
        <f>0+Q116</f>
      </c>
      <c r="O116">
        <f>0+R116</f>
      </c>
      <c r="Q116">
        <f>0+I117</f>
      </c>
      <c>
        <f>0+O117</f>
      </c>
    </row>
    <row r="117" spans="1:16" ht="12.75">
      <c r="A117" s="19" t="s">
        <v>35</v>
      </c>
      <c s="23" t="s">
        <v>199</v>
      </c>
      <c s="23" t="s">
        <v>200</v>
      </c>
      <c s="19" t="s">
        <v>37</v>
      </c>
      <c s="24" t="s">
        <v>201</v>
      </c>
      <c s="25" t="s">
        <v>108</v>
      </c>
      <c s="26">
        <v>14</v>
      </c>
      <c s="27">
        <v>0</v>
      </c>
      <c s="27">
        <f>ROUND(ROUND(H117,2)*ROUND(G117,3),2)</f>
      </c>
      <c r="O117">
        <f>(I117*21)/100</f>
      </c>
      <c t="s">
        <v>13</v>
      </c>
    </row>
    <row r="118" spans="1:5" ht="12.75">
      <c r="A118" s="28" t="s">
        <v>40</v>
      </c>
      <c r="E118" s="29" t="s">
        <v>37</v>
      </c>
    </row>
    <row r="119" spans="1:5" ht="25.5">
      <c r="A119" s="30" t="s">
        <v>42</v>
      </c>
      <c r="E119" s="31" t="s">
        <v>202</v>
      </c>
    </row>
    <row r="120" spans="1:5" ht="255">
      <c r="A120" t="s">
        <v>43</v>
      </c>
      <c r="E120" s="29" t="s">
        <v>203</v>
      </c>
    </row>
    <row r="121" spans="1:18" ht="12.75" customHeight="1">
      <c r="A121" s="5" t="s">
        <v>33</v>
      </c>
      <c s="5"/>
      <c s="35" t="s">
        <v>30</v>
      </c>
      <c s="5"/>
      <c s="21" t="s">
        <v>204</v>
      </c>
      <c s="5"/>
      <c s="5"/>
      <c s="5"/>
      <c s="36">
        <f>0+Q121</f>
      </c>
      <c r="O121">
        <f>0+R121</f>
      </c>
      <c r="Q121">
        <f>0+I122+I126+I130+I134+I138+I142+I146+I150+I154+I158+I162</f>
      </c>
      <c>
        <f>0+O122+O126+O130+O134+O138+O142+O146+O150+O154+O158+O162</f>
      </c>
    </row>
    <row r="122" spans="1:16" ht="12.75">
      <c r="A122" s="19" t="s">
        <v>35</v>
      </c>
      <c s="23" t="s">
        <v>205</v>
      </c>
      <c s="23" t="s">
        <v>206</v>
      </c>
      <c s="19" t="s">
        <v>37</v>
      </c>
      <c s="24" t="s">
        <v>207</v>
      </c>
      <c s="25" t="s">
        <v>76</v>
      </c>
      <c s="26">
        <v>3</v>
      </c>
      <c s="27">
        <v>0</v>
      </c>
      <c s="27">
        <f>ROUND(ROUND(H122,2)*ROUND(G122,3),2)</f>
      </c>
      <c r="O122">
        <f>(I122*21)/100</f>
      </c>
      <c t="s">
        <v>13</v>
      </c>
    </row>
    <row r="123" spans="1:5" ht="12.75">
      <c r="A123" s="28" t="s">
        <v>40</v>
      </c>
      <c r="E123" s="29" t="s">
        <v>37</v>
      </c>
    </row>
    <row r="124" spans="1:5" ht="76.5">
      <c r="A124" s="30" t="s">
        <v>42</v>
      </c>
      <c r="E124" s="31" t="s">
        <v>208</v>
      </c>
    </row>
    <row r="125" spans="1:5" ht="25.5">
      <c r="A125" t="s">
        <v>43</v>
      </c>
      <c r="E125" s="29" t="s">
        <v>209</v>
      </c>
    </row>
    <row r="126" spans="1:16" ht="12.75">
      <c r="A126" s="19" t="s">
        <v>35</v>
      </c>
      <c s="23" t="s">
        <v>210</v>
      </c>
      <c s="23" t="s">
        <v>211</v>
      </c>
      <c s="19" t="s">
        <v>37</v>
      </c>
      <c s="24" t="s">
        <v>212</v>
      </c>
      <c s="25" t="s">
        <v>76</v>
      </c>
      <c s="26">
        <v>2</v>
      </c>
      <c s="27">
        <v>0</v>
      </c>
      <c s="27">
        <f>ROUND(ROUND(H126,2)*ROUND(G126,3),2)</f>
      </c>
      <c r="O126">
        <f>(I126*21)/100</f>
      </c>
      <c t="s">
        <v>13</v>
      </c>
    </row>
    <row r="127" spans="1:5" ht="12.75">
      <c r="A127" s="28" t="s">
        <v>40</v>
      </c>
      <c r="E127" s="29" t="s">
        <v>37</v>
      </c>
    </row>
    <row r="128" spans="1:5" ht="38.25">
      <c r="A128" s="30" t="s">
        <v>42</v>
      </c>
      <c r="E128" s="31" t="s">
        <v>213</v>
      </c>
    </row>
    <row r="129" spans="1:5" ht="25.5">
      <c r="A129" t="s">
        <v>43</v>
      </c>
      <c r="E129" s="29" t="s">
        <v>214</v>
      </c>
    </row>
    <row r="130" spans="1:16" ht="12.75">
      <c r="A130" s="19" t="s">
        <v>35</v>
      </c>
      <c s="23" t="s">
        <v>215</v>
      </c>
      <c s="23" t="s">
        <v>216</v>
      </c>
      <c s="19" t="s">
        <v>37</v>
      </c>
      <c s="24" t="s">
        <v>217</v>
      </c>
      <c s="25" t="s">
        <v>76</v>
      </c>
      <c s="26">
        <v>2</v>
      </c>
      <c s="27">
        <v>0</v>
      </c>
      <c s="27">
        <f>ROUND(ROUND(H130,2)*ROUND(G130,3),2)</f>
      </c>
      <c r="O130">
        <f>(I130*21)/100</f>
      </c>
      <c t="s">
        <v>13</v>
      </c>
    </row>
    <row r="131" spans="1:5" ht="12.75">
      <c r="A131" s="28" t="s">
        <v>40</v>
      </c>
      <c r="E131" s="29" t="s">
        <v>37</v>
      </c>
    </row>
    <row r="132" spans="1:5" ht="38.25">
      <c r="A132" s="30" t="s">
        <v>42</v>
      </c>
      <c r="E132" s="31" t="s">
        <v>218</v>
      </c>
    </row>
    <row r="133" spans="1:5" ht="25.5">
      <c r="A133" t="s">
        <v>43</v>
      </c>
      <c r="E133" s="29" t="s">
        <v>214</v>
      </c>
    </row>
    <row r="134" spans="1:16" ht="25.5">
      <c r="A134" s="19" t="s">
        <v>35</v>
      </c>
      <c s="23" t="s">
        <v>219</v>
      </c>
      <c s="23" t="s">
        <v>220</v>
      </c>
      <c s="19" t="s">
        <v>37</v>
      </c>
      <c s="24" t="s">
        <v>221</v>
      </c>
      <c s="25" t="s">
        <v>76</v>
      </c>
      <c s="26">
        <v>3</v>
      </c>
      <c s="27">
        <v>0</v>
      </c>
      <c s="27">
        <f>ROUND(ROUND(H134,2)*ROUND(G134,3),2)</f>
      </c>
      <c r="O134">
        <f>(I134*21)/100</f>
      </c>
      <c t="s">
        <v>13</v>
      </c>
    </row>
    <row r="135" spans="1:5" ht="12.75">
      <c r="A135" s="28" t="s">
        <v>40</v>
      </c>
      <c r="E135" s="29" t="s">
        <v>37</v>
      </c>
    </row>
    <row r="136" spans="1:5" ht="25.5">
      <c r="A136" s="30" t="s">
        <v>42</v>
      </c>
      <c r="E136" s="31" t="s">
        <v>222</v>
      </c>
    </row>
    <row r="137" spans="1:5" ht="25.5">
      <c r="A137" t="s">
        <v>43</v>
      </c>
      <c r="E137" s="29" t="s">
        <v>223</v>
      </c>
    </row>
    <row r="138" spans="1:16" ht="12.75">
      <c r="A138" s="19" t="s">
        <v>35</v>
      </c>
      <c s="23" t="s">
        <v>224</v>
      </c>
      <c s="23" t="s">
        <v>225</v>
      </c>
      <c s="19" t="s">
        <v>37</v>
      </c>
      <c s="24" t="s">
        <v>226</v>
      </c>
      <c s="25" t="s">
        <v>100</v>
      </c>
      <c s="26">
        <v>0.9</v>
      </c>
      <c s="27">
        <v>0</v>
      </c>
      <c s="27">
        <f>ROUND(ROUND(H138,2)*ROUND(G138,3),2)</f>
      </c>
      <c r="O138">
        <f>(I138*21)/100</f>
      </c>
      <c t="s">
        <v>13</v>
      </c>
    </row>
    <row r="139" spans="1:5" ht="12.75">
      <c r="A139" s="28" t="s">
        <v>40</v>
      </c>
      <c r="E139" s="29" t="s">
        <v>37</v>
      </c>
    </row>
    <row r="140" spans="1:5" ht="25.5">
      <c r="A140" s="30" t="s">
        <v>42</v>
      </c>
      <c r="E140" s="31" t="s">
        <v>227</v>
      </c>
    </row>
    <row r="141" spans="1:5" ht="51">
      <c r="A141" t="s">
        <v>43</v>
      </c>
      <c r="E141" s="29" t="s">
        <v>228</v>
      </c>
    </row>
    <row r="142" spans="1:16" ht="12.75">
      <c r="A142" s="19" t="s">
        <v>35</v>
      </c>
      <c s="23" t="s">
        <v>229</v>
      </c>
      <c s="23" t="s">
        <v>230</v>
      </c>
      <c s="19" t="s">
        <v>37</v>
      </c>
      <c s="24" t="s">
        <v>231</v>
      </c>
      <c s="25" t="s">
        <v>108</v>
      </c>
      <c s="26">
        <v>404</v>
      </c>
      <c s="27">
        <v>0</v>
      </c>
      <c s="27">
        <f>ROUND(ROUND(H142,2)*ROUND(G142,3),2)</f>
      </c>
      <c r="O142">
        <f>(I142*21)/100</f>
      </c>
      <c t="s">
        <v>13</v>
      </c>
    </row>
    <row r="143" spans="1:5" ht="12.75">
      <c r="A143" s="28" t="s">
        <v>40</v>
      </c>
      <c r="E143" s="29" t="s">
        <v>37</v>
      </c>
    </row>
    <row r="144" spans="1:5" ht="25.5">
      <c r="A144" s="30" t="s">
        <v>42</v>
      </c>
      <c r="E144" s="31" t="s">
        <v>232</v>
      </c>
    </row>
    <row r="145" spans="1:5" ht="51">
      <c r="A145" t="s">
        <v>43</v>
      </c>
      <c r="E145" s="29" t="s">
        <v>233</v>
      </c>
    </row>
    <row r="146" spans="1:16" ht="12.75">
      <c r="A146" s="19" t="s">
        <v>35</v>
      </c>
      <c s="23" t="s">
        <v>234</v>
      </c>
      <c s="23" t="s">
        <v>235</v>
      </c>
      <c s="19" t="s">
        <v>37</v>
      </c>
      <c s="24" t="s">
        <v>236</v>
      </c>
      <c s="25" t="s">
        <v>108</v>
      </c>
      <c s="26">
        <v>471</v>
      </c>
      <c s="27">
        <v>0</v>
      </c>
      <c s="27">
        <f>ROUND(ROUND(H146,2)*ROUND(G146,3),2)</f>
      </c>
      <c r="O146">
        <f>(I146*21)/100</f>
      </c>
      <c t="s">
        <v>13</v>
      </c>
    </row>
    <row r="147" spans="1:5" ht="12.75">
      <c r="A147" s="28" t="s">
        <v>40</v>
      </c>
      <c r="E147" s="29" t="s">
        <v>37</v>
      </c>
    </row>
    <row r="148" spans="1:5" ht="25.5">
      <c r="A148" s="30" t="s">
        <v>42</v>
      </c>
      <c r="E148" s="31" t="s">
        <v>237</v>
      </c>
    </row>
    <row r="149" spans="1:5" ht="51">
      <c r="A149" t="s">
        <v>43</v>
      </c>
      <c r="E149" s="29" t="s">
        <v>233</v>
      </c>
    </row>
    <row r="150" spans="1:16" ht="12.75">
      <c r="A150" s="19" t="s">
        <v>35</v>
      </c>
      <c s="23" t="s">
        <v>238</v>
      </c>
      <c s="23" t="s">
        <v>239</v>
      </c>
      <c s="19" t="s">
        <v>37</v>
      </c>
      <c s="24" t="s">
        <v>240</v>
      </c>
      <c s="25" t="s">
        <v>108</v>
      </c>
      <c s="26">
        <v>16</v>
      </c>
      <c s="27">
        <v>0</v>
      </c>
      <c s="27">
        <f>ROUND(ROUND(H150,2)*ROUND(G150,3),2)</f>
      </c>
      <c r="O150">
        <f>(I150*21)/100</f>
      </c>
      <c t="s">
        <v>13</v>
      </c>
    </row>
    <row r="151" spans="1:5" ht="12.75">
      <c r="A151" s="28" t="s">
        <v>40</v>
      </c>
      <c r="E151" s="29" t="s">
        <v>37</v>
      </c>
    </row>
    <row r="152" spans="1:5" ht="25.5">
      <c r="A152" s="30" t="s">
        <v>42</v>
      </c>
      <c r="E152" s="31" t="s">
        <v>241</v>
      </c>
    </row>
    <row r="153" spans="1:5" ht="51">
      <c r="A153" t="s">
        <v>43</v>
      </c>
      <c r="E153" s="29" t="s">
        <v>233</v>
      </c>
    </row>
    <row r="154" spans="1:16" ht="12.75">
      <c r="A154" s="19" t="s">
        <v>35</v>
      </c>
      <c s="23" t="s">
        <v>242</v>
      </c>
      <c s="23" t="s">
        <v>243</v>
      </c>
      <c s="19" t="s">
        <v>37</v>
      </c>
      <c s="24" t="s">
        <v>244</v>
      </c>
      <c s="25" t="s">
        <v>108</v>
      </c>
      <c s="26">
        <v>39.5</v>
      </c>
      <c s="27">
        <v>0</v>
      </c>
      <c s="27">
        <f>ROUND(ROUND(H154,2)*ROUND(G154,3),2)</f>
      </c>
      <c r="O154">
        <f>(I154*21)/100</f>
      </c>
      <c t="s">
        <v>13</v>
      </c>
    </row>
    <row r="155" spans="1:5" ht="12.75">
      <c r="A155" s="28" t="s">
        <v>40</v>
      </c>
      <c r="E155" s="29" t="s">
        <v>37</v>
      </c>
    </row>
    <row r="156" spans="1:5" ht="38.25">
      <c r="A156" s="30" t="s">
        <v>42</v>
      </c>
      <c r="E156" s="31" t="s">
        <v>245</v>
      </c>
    </row>
    <row r="157" spans="1:5" ht="76.5">
      <c r="A157" t="s">
        <v>43</v>
      </c>
      <c r="E157" s="29" t="s">
        <v>246</v>
      </c>
    </row>
    <row r="158" spans="1:16" ht="12.75">
      <c r="A158" s="19" t="s">
        <v>35</v>
      </c>
      <c s="23" t="s">
        <v>247</v>
      </c>
      <c s="23" t="s">
        <v>248</v>
      </c>
      <c s="19" t="s">
        <v>37</v>
      </c>
      <c s="24" t="s">
        <v>249</v>
      </c>
      <c s="25" t="s">
        <v>108</v>
      </c>
      <c s="26">
        <v>8</v>
      </c>
      <c s="27">
        <v>0</v>
      </c>
      <c s="27">
        <f>ROUND(ROUND(H158,2)*ROUND(G158,3),2)</f>
      </c>
      <c r="O158">
        <f>(I158*21)/100</f>
      </c>
      <c t="s">
        <v>13</v>
      </c>
    </row>
    <row r="159" spans="1:5" ht="12.75">
      <c r="A159" s="28" t="s">
        <v>40</v>
      </c>
      <c r="E159" s="29" t="s">
        <v>37</v>
      </c>
    </row>
    <row r="160" spans="1:5" ht="25.5">
      <c r="A160" s="30" t="s">
        <v>42</v>
      </c>
      <c r="E160" s="31" t="s">
        <v>250</v>
      </c>
    </row>
    <row r="161" spans="1:5" ht="76.5">
      <c r="A161" t="s">
        <v>43</v>
      </c>
      <c r="E161" s="29" t="s">
        <v>251</v>
      </c>
    </row>
    <row r="162" spans="1:16" ht="12.75">
      <c r="A162" s="19" t="s">
        <v>35</v>
      </c>
      <c s="23" t="s">
        <v>252</v>
      </c>
      <c s="23" t="s">
        <v>253</v>
      </c>
      <c s="19" t="s">
        <v>254</v>
      </c>
      <c s="24" t="s">
        <v>255</v>
      </c>
      <c s="25" t="s">
        <v>76</v>
      </c>
      <c s="26">
        <v>2</v>
      </c>
      <c s="27">
        <v>0</v>
      </c>
      <c s="27">
        <f>ROUND(ROUND(H162,2)*ROUND(G162,3),2)</f>
      </c>
      <c r="O162">
        <f>(I162*21)/100</f>
      </c>
      <c t="s">
        <v>13</v>
      </c>
    </row>
    <row r="163" spans="1:5" ht="12.75">
      <c r="A163" s="28" t="s">
        <v>40</v>
      </c>
      <c r="E163" s="29" t="s">
        <v>37</v>
      </c>
    </row>
    <row r="164" spans="1:5" ht="63.75">
      <c r="A164" s="30" t="s">
        <v>42</v>
      </c>
      <c r="E164" s="31" t="s">
        <v>256</v>
      </c>
    </row>
    <row r="165" spans="1:5" ht="89.25">
      <c r="A165" t="s">
        <v>43</v>
      </c>
      <c r="E165" s="29" t="s">
        <v>257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0+O8+O17+O54+O59+O92+O101+O106</f>
      </c>
      <c t="s">
        <v>12</v>
      </c>
    </row>
    <row r="3" spans="1:16" ht="15" customHeight="1">
      <c r="A3" t="s">
        <v>1</v>
      </c>
      <c s="8" t="s">
        <v>4</v>
      </c>
      <c s="9" t="s">
        <v>5</v>
      </c>
      <c s="1"/>
      <c s="10" t="s">
        <v>6</v>
      </c>
      <c s="1"/>
      <c s="4"/>
      <c s="3" t="s">
        <v>258</v>
      </c>
      <c s="32">
        <f>0+I8+I17+I54+I59+I92+I101+I106</f>
      </c>
      <c r="O3" t="s">
        <v>9</v>
      </c>
      <c t="s">
        <v>13</v>
      </c>
    </row>
    <row r="4" spans="1:16" ht="15" customHeight="1">
      <c r="A4" t="s">
        <v>7</v>
      </c>
      <c s="12" t="s">
        <v>8</v>
      </c>
      <c s="13" t="s">
        <v>258</v>
      </c>
      <c s="5"/>
      <c s="14" t="s">
        <v>259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86</v>
      </c>
      <c s="19" t="s">
        <v>37</v>
      </c>
      <c s="24" t="s">
        <v>87</v>
      </c>
      <c s="25" t="s">
        <v>88</v>
      </c>
      <c s="26">
        <v>801.9</v>
      </c>
      <c s="27">
        <v>0</v>
      </c>
      <c s="27">
        <f>ROUND(ROUND(H9,2)*ROUND(G9,3),2)</f>
      </c>
      <c r="O9">
        <f>(I9*21)/100</f>
      </c>
      <c t="s">
        <v>13</v>
      </c>
    </row>
    <row r="10" spans="1:5" ht="25.5">
      <c r="A10" s="28" t="s">
        <v>40</v>
      </c>
      <c r="E10" s="29" t="s">
        <v>89</v>
      </c>
    </row>
    <row r="11" spans="1:5" ht="51">
      <c r="A11" s="30" t="s">
        <v>42</v>
      </c>
      <c r="E11" s="31" t="s">
        <v>260</v>
      </c>
    </row>
    <row r="12" spans="1:5" ht="25.5">
      <c r="A12" t="s">
        <v>43</v>
      </c>
      <c r="E12" s="29" t="s">
        <v>91</v>
      </c>
    </row>
    <row r="13" spans="1:16" ht="12.75">
      <c r="A13" s="19" t="s">
        <v>35</v>
      </c>
      <c s="23" t="s">
        <v>13</v>
      </c>
      <c s="23" t="s">
        <v>36</v>
      </c>
      <c s="19" t="s">
        <v>37</v>
      </c>
      <c s="24" t="s">
        <v>38</v>
      </c>
      <c s="25" t="s">
        <v>48</v>
      </c>
      <c s="26">
        <v>1</v>
      </c>
      <c s="27">
        <v>0</v>
      </c>
      <c s="27">
        <f>ROUND(ROUND(H13,2)*ROUND(G13,3),2)</f>
      </c>
      <c r="O13">
        <f>(I13*21)/100</f>
      </c>
      <c t="s">
        <v>13</v>
      </c>
    </row>
    <row r="14" spans="1:5" ht="12.75">
      <c r="A14" s="28" t="s">
        <v>40</v>
      </c>
      <c r="E14" s="29" t="s">
        <v>37</v>
      </c>
    </row>
    <row r="15" spans="1:5" ht="12.75">
      <c r="A15" s="30" t="s">
        <v>42</v>
      </c>
      <c r="E15" s="31" t="s">
        <v>96</v>
      </c>
    </row>
    <row r="16" spans="1:5" ht="12.75">
      <c r="A16" t="s">
        <v>43</v>
      </c>
      <c r="E16" s="29" t="s">
        <v>44</v>
      </c>
    </row>
    <row r="17" spans="1:18" ht="12.75" customHeight="1">
      <c r="A17" s="5" t="s">
        <v>33</v>
      </c>
      <c s="5"/>
      <c s="35" t="s">
        <v>19</v>
      </c>
      <c s="5"/>
      <c s="21" t="s">
        <v>97</v>
      </c>
      <c s="5"/>
      <c s="5"/>
      <c s="5"/>
      <c s="36">
        <f>0+Q17</f>
      </c>
      <c r="O17">
        <f>0+R17</f>
      </c>
      <c r="Q17">
        <f>0+I18+I22+I26+I30+I34+I38+I42+I46+I50</f>
      </c>
      <c>
        <f>0+O18+O22+O26+O30+O34+O38+O42+O46+O50</f>
      </c>
    </row>
    <row r="18" spans="1:16" ht="12.75">
      <c r="A18" s="19" t="s">
        <v>35</v>
      </c>
      <c s="23" t="s">
        <v>12</v>
      </c>
      <c s="23" t="s">
        <v>113</v>
      </c>
      <c s="19" t="s">
        <v>37</v>
      </c>
      <c s="24" t="s">
        <v>114</v>
      </c>
      <c s="25" t="s">
        <v>100</v>
      </c>
      <c s="26">
        <v>0.5</v>
      </c>
      <c s="27">
        <v>0</v>
      </c>
      <c s="27">
        <f>ROUND(ROUND(H18,2)*ROUND(G18,3),2)</f>
      </c>
      <c r="O18">
        <f>(I18*21)/100</f>
      </c>
      <c t="s">
        <v>13</v>
      </c>
    </row>
    <row r="19" spans="1:5" ht="12.75">
      <c r="A19" s="28" t="s">
        <v>40</v>
      </c>
      <c r="E19" s="29" t="s">
        <v>37</v>
      </c>
    </row>
    <row r="20" spans="1:5" ht="51">
      <c r="A20" s="30" t="s">
        <v>42</v>
      </c>
      <c r="E20" s="31" t="s">
        <v>261</v>
      </c>
    </row>
    <row r="21" spans="1:5" ht="63.75">
      <c r="A21" t="s">
        <v>43</v>
      </c>
      <c r="E21" s="29" t="s">
        <v>102</v>
      </c>
    </row>
    <row r="22" spans="1:16" ht="12.75">
      <c r="A22" s="19" t="s">
        <v>35</v>
      </c>
      <c s="23" t="s">
        <v>23</v>
      </c>
      <c s="23" t="s">
        <v>116</v>
      </c>
      <c s="19" t="s">
        <v>37</v>
      </c>
      <c s="24" t="s">
        <v>117</v>
      </c>
      <c s="25" t="s">
        <v>100</v>
      </c>
      <c s="26">
        <v>16.8</v>
      </c>
      <c s="27">
        <v>0</v>
      </c>
      <c s="27">
        <f>ROUND(ROUND(H22,2)*ROUND(G22,3),2)</f>
      </c>
      <c r="O22">
        <f>(I22*21)/100</f>
      </c>
      <c t="s">
        <v>13</v>
      </c>
    </row>
    <row r="23" spans="1:5" ht="12.75">
      <c r="A23" s="28" t="s">
        <v>40</v>
      </c>
      <c r="E23" s="29" t="s">
        <v>37</v>
      </c>
    </row>
    <row r="24" spans="1:5" ht="25.5">
      <c r="A24" s="30" t="s">
        <v>42</v>
      </c>
      <c r="E24" s="31" t="s">
        <v>262</v>
      </c>
    </row>
    <row r="25" spans="1:5" ht="38.25">
      <c r="A25" t="s">
        <v>43</v>
      </c>
      <c r="E25" s="29" t="s">
        <v>119</v>
      </c>
    </row>
    <row r="26" spans="1:16" ht="12.75">
      <c r="A26" s="19" t="s">
        <v>35</v>
      </c>
      <c s="23" t="s">
        <v>25</v>
      </c>
      <c s="23" t="s">
        <v>120</v>
      </c>
      <c s="19" t="s">
        <v>121</v>
      </c>
      <c s="24" t="s">
        <v>122</v>
      </c>
      <c s="25" t="s">
        <v>100</v>
      </c>
      <c s="26">
        <v>157.26</v>
      </c>
      <c s="27">
        <v>0</v>
      </c>
      <c s="27">
        <f>ROUND(ROUND(H26,2)*ROUND(G26,3),2)</f>
      </c>
      <c r="O26">
        <f>(I26*21)/100</f>
      </c>
      <c t="s">
        <v>13</v>
      </c>
    </row>
    <row r="27" spans="1:5" ht="12.75">
      <c r="A27" s="28" t="s">
        <v>40</v>
      </c>
      <c r="E27" s="29" t="s">
        <v>37</v>
      </c>
    </row>
    <row r="28" spans="1:5" ht="76.5">
      <c r="A28" s="30" t="s">
        <v>42</v>
      </c>
      <c r="E28" s="31" t="s">
        <v>263</v>
      </c>
    </row>
    <row r="29" spans="1:5" ht="369.75">
      <c r="A29" t="s">
        <v>43</v>
      </c>
      <c r="E29" s="29" t="s">
        <v>124</v>
      </c>
    </row>
    <row r="30" spans="1:16" ht="12.75">
      <c r="A30" s="19" t="s">
        <v>35</v>
      </c>
      <c s="23" t="s">
        <v>27</v>
      </c>
      <c s="23" t="s">
        <v>120</v>
      </c>
      <c s="19" t="s">
        <v>125</v>
      </c>
      <c s="24" t="s">
        <v>122</v>
      </c>
      <c s="25" t="s">
        <v>100</v>
      </c>
      <c s="26">
        <v>235.89</v>
      </c>
      <c s="27">
        <v>0</v>
      </c>
      <c s="27">
        <f>ROUND(ROUND(H30,2)*ROUND(G30,3),2)</f>
      </c>
      <c r="O30">
        <f>(I30*21)/100</f>
      </c>
      <c t="s">
        <v>13</v>
      </c>
    </row>
    <row r="31" spans="1:5" ht="12.75">
      <c r="A31" s="28" t="s">
        <v>40</v>
      </c>
      <c r="E31" s="29" t="s">
        <v>37</v>
      </c>
    </row>
    <row r="32" spans="1:5" ht="89.25">
      <c r="A32" s="30" t="s">
        <v>42</v>
      </c>
      <c r="E32" s="31" t="s">
        <v>264</v>
      </c>
    </row>
    <row r="33" spans="1:5" ht="369.75">
      <c r="A33" t="s">
        <v>43</v>
      </c>
      <c r="E33" s="29" t="s">
        <v>124</v>
      </c>
    </row>
    <row r="34" spans="1:16" ht="12.75">
      <c r="A34" s="19" t="s">
        <v>35</v>
      </c>
      <c s="23" t="s">
        <v>61</v>
      </c>
      <c s="23" t="s">
        <v>128</v>
      </c>
      <c s="19" t="s">
        <v>129</v>
      </c>
      <c s="24" t="s">
        <v>130</v>
      </c>
      <c s="25" t="s">
        <v>100</v>
      </c>
      <c s="26">
        <v>7.8</v>
      </c>
      <c s="27">
        <v>0</v>
      </c>
      <c s="27">
        <f>ROUND(ROUND(H34,2)*ROUND(G34,3),2)</f>
      </c>
      <c r="O34">
        <f>(I34*21)/100</f>
      </c>
      <c t="s">
        <v>13</v>
      </c>
    </row>
    <row r="35" spans="1:5" ht="12.75">
      <c r="A35" s="28" t="s">
        <v>40</v>
      </c>
      <c r="E35" s="29" t="s">
        <v>37</v>
      </c>
    </row>
    <row r="36" spans="1:5" ht="25.5">
      <c r="A36" s="30" t="s">
        <v>42</v>
      </c>
      <c r="E36" s="31" t="s">
        <v>265</v>
      </c>
    </row>
    <row r="37" spans="1:5" ht="318.75">
      <c r="A37" t="s">
        <v>43</v>
      </c>
      <c r="E37" s="29" t="s">
        <v>132</v>
      </c>
    </row>
    <row r="38" spans="1:16" ht="12.75">
      <c r="A38" s="19" t="s">
        <v>35</v>
      </c>
      <c s="23" t="s">
        <v>66</v>
      </c>
      <c s="23" t="s">
        <v>134</v>
      </c>
      <c s="19" t="s">
        <v>37</v>
      </c>
      <c s="24" t="s">
        <v>135</v>
      </c>
      <c s="25" t="s">
        <v>100</v>
      </c>
      <c s="26">
        <v>3.6</v>
      </c>
      <c s="27">
        <v>0</v>
      </c>
      <c s="27">
        <f>ROUND(ROUND(H38,2)*ROUND(G38,3),2)</f>
      </c>
      <c r="O38">
        <f>(I38*21)/100</f>
      </c>
      <c t="s">
        <v>13</v>
      </c>
    </row>
    <row r="39" spans="1:5" ht="12.75">
      <c r="A39" s="28" t="s">
        <v>40</v>
      </c>
      <c r="E39" s="29" t="s">
        <v>37</v>
      </c>
    </row>
    <row r="40" spans="1:5" ht="25.5">
      <c r="A40" s="30" t="s">
        <v>42</v>
      </c>
      <c r="E40" s="31" t="s">
        <v>266</v>
      </c>
    </row>
    <row r="41" spans="1:5" ht="229.5">
      <c r="A41" t="s">
        <v>43</v>
      </c>
      <c r="E41" s="29" t="s">
        <v>137</v>
      </c>
    </row>
    <row r="42" spans="1:16" ht="12.75">
      <c r="A42" s="19" t="s">
        <v>35</v>
      </c>
      <c s="23" t="s">
        <v>30</v>
      </c>
      <c s="23" t="s">
        <v>139</v>
      </c>
      <c s="19" t="s">
        <v>37</v>
      </c>
      <c s="24" t="s">
        <v>140</v>
      </c>
      <c s="25" t="s">
        <v>141</v>
      </c>
      <c s="26">
        <v>786.3</v>
      </c>
      <c s="27">
        <v>0</v>
      </c>
      <c s="27">
        <f>ROUND(ROUND(H42,2)*ROUND(G42,3),2)</f>
      </c>
      <c r="O42">
        <f>(I42*21)/100</f>
      </c>
      <c t="s">
        <v>13</v>
      </c>
    </row>
    <row r="43" spans="1:5" ht="12.75">
      <c r="A43" s="28" t="s">
        <v>40</v>
      </c>
      <c r="E43" s="29" t="s">
        <v>37</v>
      </c>
    </row>
    <row r="44" spans="1:5" ht="51">
      <c r="A44" s="30" t="s">
        <v>42</v>
      </c>
      <c r="E44" s="31" t="s">
        <v>267</v>
      </c>
    </row>
    <row r="45" spans="1:5" ht="25.5">
      <c r="A45" t="s">
        <v>43</v>
      </c>
      <c r="E45" s="29" t="s">
        <v>143</v>
      </c>
    </row>
    <row r="46" spans="1:16" ht="12.75">
      <c r="A46" s="19" t="s">
        <v>35</v>
      </c>
      <c s="23" t="s">
        <v>32</v>
      </c>
      <c s="23" t="s">
        <v>145</v>
      </c>
      <c s="19" t="s">
        <v>37</v>
      </c>
      <c s="24" t="s">
        <v>146</v>
      </c>
      <c s="25" t="s">
        <v>141</v>
      </c>
      <c s="26">
        <v>84</v>
      </c>
      <c s="27">
        <v>0</v>
      </c>
      <c s="27">
        <f>ROUND(ROUND(H46,2)*ROUND(G46,3),2)</f>
      </c>
      <c r="O46">
        <f>(I46*21)/100</f>
      </c>
      <c t="s">
        <v>13</v>
      </c>
    </row>
    <row r="47" spans="1:5" ht="12.75">
      <c r="A47" s="28" t="s">
        <v>40</v>
      </c>
      <c r="E47" s="29" t="s">
        <v>37</v>
      </c>
    </row>
    <row r="48" spans="1:5" ht="25.5">
      <c r="A48" s="30" t="s">
        <v>42</v>
      </c>
      <c r="E48" s="31" t="s">
        <v>268</v>
      </c>
    </row>
    <row r="49" spans="1:5" ht="38.25">
      <c r="A49" t="s">
        <v>43</v>
      </c>
      <c r="E49" s="29" t="s">
        <v>148</v>
      </c>
    </row>
    <row r="50" spans="1:16" ht="12.75">
      <c r="A50" s="19" t="s">
        <v>35</v>
      </c>
      <c s="23" t="s">
        <v>79</v>
      </c>
      <c s="23" t="s">
        <v>150</v>
      </c>
      <c s="19" t="s">
        <v>37</v>
      </c>
      <c s="24" t="s">
        <v>151</v>
      </c>
      <c s="25" t="s">
        <v>141</v>
      </c>
      <c s="26">
        <v>84</v>
      </c>
      <c s="27">
        <v>0</v>
      </c>
      <c s="27">
        <f>ROUND(ROUND(H50,2)*ROUND(G50,3),2)</f>
      </c>
      <c r="O50">
        <f>(I50*21)/100</f>
      </c>
      <c t="s">
        <v>13</v>
      </c>
    </row>
    <row r="51" spans="1:5" ht="12.75">
      <c r="A51" s="28" t="s">
        <v>40</v>
      </c>
      <c r="E51" s="29" t="s">
        <v>37</v>
      </c>
    </row>
    <row r="52" spans="1:5" ht="25.5">
      <c r="A52" s="30" t="s">
        <v>42</v>
      </c>
      <c r="E52" s="31" t="s">
        <v>269</v>
      </c>
    </row>
    <row r="53" spans="1:5" ht="25.5">
      <c r="A53" t="s">
        <v>43</v>
      </c>
      <c r="E53" s="29" t="s">
        <v>153</v>
      </c>
    </row>
    <row r="54" spans="1:18" ht="12.75" customHeight="1">
      <c r="A54" s="5" t="s">
        <v>33</v>
      </c>
      <c s="5"/>
      <c s="35" t="s">
        <v>12</v>
      </c>
      <c s="5"/>
      <c s="21" t="s">
        <v>270</v>
      </c>
      <c s="5"/>
      <c s="5"/>
      <c s="5"/>
      <c s="36">
        <f>0+Q54</f>
      </c>
      <c r="O54">
        <f>0+R54</f>
      </c>
      <c r="Q54">
        <f>0+I55</f>
      </c>
      <c>
        <f>0+O55</f>
      </c>
    </row>
    <row r="55" spans="1:16" ht="12.75">
      <c r="A55" s="19" t="s">
        <v>35</v>
      </c>
      <c s="23" t="s">
        <v>127</v>
      </c>
      <c s="23" t="s">
        <v>271</v>
      </c>
      <c s="19" t="s">
        <v>37</v>
      </c>
      <c s="24" t="s">
        <v>272</v>
      </c>
      <c s="25" t="s">
        <v>141</v>
      </c>
      <c s="26">
        <v>6</v>
      </c>
      <c s="27">
        <v>0</v>
      </c>
      <c s="27">
        <f>ROUND(ROUND(H55,2)*ROUND(G55,3),2)</f>
      </c>
      <c r="O55">
        <f>(I55*21)/100</f>
      </c>
      <c t="s">
        <v>13</v>
      </c>
    </row>
    <row r="56" spans="1:5" ht="12.75">
      <c r="A56" s="28" t="s">
        <v>40</v>
      </c>
      <c r="E56" s="29" t="s">
        <v>37</v>
      </c>
    </row>
    <row r="57" spans="1:5" ht="25.5">
      <c r="A57" s="30" t="s">
        <v>42</v>
      </c>
      <c r="E57" s="31" t="s">
        <v>273</v>
      </c>
    </row>
    <row r="58" spans="1:5" ht="102">
      <c r="A58" t="s">
        <v>43</v>
      </c>
      <c r="E58" s="29" t="s">
        <v>274</v>
      </c>
    </row>
    <row r="59" spans="1:18" ht="12.75" customHeight="1">
      <c r="A59" s="5" t="s">
        <v>33</v>
      </c>
      <c s="5"/>
      <c s="35" t="s">
        <v>25</v>
      </c>
      <c s="5"/>
      <c s="21" t="s">
        <v>154</v>
      </c>
      <c s="5"/>
      <c s="5"/>
      <c s="5"/>
      <c s="36">
        <f>0+Q59</f>
      </c>
      <c r="O59">
        <f>0+R59</f>
      </c>
      <c r="Q59">
        <f>0+I60+I64+I68+I72+I76+I80+I84+I88</f>
      </c>
      <c>
        <f>0+O60+O64+O68+O72+O76+O80+O84+O88</f>
      </c>
    </row>
    <row r="60" spans="1:16" ht="12.75">
      <c r="A60" s="19" t="s">
        <v>35</v>
      </c>
      <c s="23" t="s">
        <v>133</v>
      </c>
      <c s="23" t="s">
        <v>156</v>
      </c>
      <c s="19" t="s">
        <v>37</v>
      </c>
      <c s="24" t="s">
        <v>157</v>
      </c>
      <c s="25" t="s">
        <v>100</v>
      </c>
      <c s="26">
        <v>6.816</v>
      </c>
      <c s="27">
        <v>0</v>
      </c>
      <c s="27">
        <f>ROUND(ROUND(H60,2)*ROUND(G60,3),2)</f>
      </c>
      <c r="O60">
        <f>(I60*21)/100</f>
      </c>
      <c t="s">
        <v>13</v>
      </c>
    </row>
    <row r="61" spans="1:5" ht="12.75">
      <c r="A61" s="28" t="s">
        <v>40</v>
      </c>
      <c r="E61" s="29" t="s">
        <v>37</v>
      </c>
    </row>
    <row r="62" spans="1:5" ht="25.5">
      <c r="A62" s="30" t="s">
        <v>42</v>
      </c>
      <c r="E62" s="31" t="s">
        <v>275</v>
      </c>
    </row>
    <row r="63" spans="1:5" ht="127.5">
      <c r="A63" t="s">
        <v>43</v>
      </c>
      <c r="E63" s="29" t="s">
        <v>159</v>
      </c>
    </row>
    <row r="64" spans="1:16" ht="12.75">
      <c r="A64" s="19" t="s">
        <v>35</v>
      </c>
      <c s="23" t="s">
        <v>138</v>
      </c>
      <c s="23" t="s">
        <v>161</v>
      </c>
      <c s="19" t="s">
        <v>121</v>
      </c>
      <c s="24" t="s">
        <v>162</v>
      </c>
      <c s="25" t="s">
        <v>141</v>
      </c>
      <c s="26">
        <v>786.3</v>
      </c>
      <c s="27">
        <v>0</v>
      </c>
      <c s="27">
        <f>ROUND(ROUND(H64,2)*ROUND(G64,3),2)</f>
      </c>
      <c r="O64">
        <f>(I64*21)/100</f>
      </c>
      <c t="s">
        <v>13</v>
      </c>
    </row>
    <row r="65" spans="1:5" ht="12.75">
      <c r="A65" s="28" t="s">
        <v>40</v>
      </c>
      <c r="E65" s="29" t="s">
        <v>37</v>
      </c>
    </row>
    <row r="66" spans="1:5" ht="51">
      <c r="A66" s="30" t="s">
        <v>42</v>
      </c>
      <c r="E66" s="31" t="s">
        <v>276</v>
      </c>
    </row>
    <row r="67" spans="1:5" ht="51">
      <c r="A67" t="s">
        <v>43</v>
      </c>
      <c r="E67" s="29" t="s">
        <v>164</v>
      </c>
    </row>
    <row r="68" spans="1:16" ht="12.75">
      <c r="A68" s="19" t="s">
        <v>35</v>
      </c>
      <c s="23" t="s">
        <v>144</v>
      </c>
      <c s="23" t="s">
        <v>161</v>
      </c>
      <c s="19" t="s">
        <v>125</v>
      </c>
      <c s="24" t="s">
        <v>162</v>
      </c>
      <c s="25" t="s">
        <v>141</v>
      </c>
      <c s="26">
        <v>1572.6</v>
      </c>
      <c s="27">
        <v>0</v>
      </c>
      <c s="27">
        <f>ROUND(ROUND(H68,2)*ROUND(G68,3),2)</f>
      </c>
      <c r="O68">
        <f>(I68*21)/100</f>
      </c>
      <c t="s">
        <v>13</v>
      </c>
    </row>
    <row r="69" spans="1:5" ht="12.75">
      <c r="A69" s="28" t="s">
        <v>40</v>
      </c>
      <c r="E69" s="29" t="s">
        <v>37</v>
      </c>
    </row>
    <row r="70" spans="1:5" ht="76.5">
      <c r="A70" s="30" t="s">
        <v>42</v>
      </c>
      <c r="E70" s="31" t="s">
        <v>277</v>
      </c>
    </row>
    <row r="71" spans="1:5" ht="51">
      <c r="A71" t="s">
        <v>43</v>
      </c>
      <c r="E71" s="29" t="s">
        <v>164</v>
      </c>
    </row>
    <row r="72" spans="1:16" ht="12.75">
      <c r="A72" s="19" t="s">
        <v>35</v>
      </c>
      <c s="23" t="s">
        <v>149</v>
      </c>
      <c s="23" t="s">
        <v>168</v>
      </c>
      <c s="19" t="s">
        <v>37</v>
      </c>
      <c s="24" t="s">
        <v>169</v>
      </c>
      <c s="25" t="s">
        <v>141</v>
      </c>
      <c s="26">
        <v>711.1</v>
      </c>
      <c s="27">
        <v>0</v>
      </c>
      <c s="27">
        <f>ROUND(ROUND(H72,2)*ROUND(G72,3),2)</f>
      </c>
      <c r="O72">
        <f>(I72*21)/100</f>
      </c>
      <c t="s">
        <v>13</v>
      </c>
    </row>
    <row r="73" spans="1:5" ht="12.75">
      <c r="A73" s="28" t="s">
        <v>40</v>
      </c>
      <c r="E73" s="29" t="s">
        <v>37</v>
      </c>
    </row>
    <row r="74" spans="1:5" ht="63.75">
      <c r="A74" s="30" t="s">
        <v>42</v>
      </c>
      <c r="E74" s="31" t="s">
        <v>278</v>
      </c>
    </row>
    <row r="75" spans="1:5" ht="153">
      <c r="A75" t="s">
        <v>43</v>
      </c>
      <c r="E75" s="29" t="s">
        <v>171</v>
      </c>
    </row>
    <row r="76" spans="1:16" ht="12.75">
      <c r="A76" s="19" t="s">
        <v>35</v>
      </c>
      <c s="23" t="s">
        <v>155</v>
      </c>
      <c s="23" t="s">
        <v>173</v>
      </c>
      <c s="19" t="s">
        <v>37</v>
      </c>
      <c s="24" t="s">
        <v>174</v>
      </c>
      <c s="25" t="s">
        <v>141</v>
      </c>
      <c s="26">
        <v>36.8</v>
      </c>
      <c s="27">
        <v>0</v>
      </c>
      <c s="27">
        <f>ROUND(ROUND(H76,2)*ROUND(G76,3),2)</f>
      </c>
      <c r="O76">
        <f>(I76*21)/100</f>
      </c>
      <c t="s">
        <v>13</v>
      </c>
    </row>
    <row r="77" spans="1:5" ht="12.75">
      <c r="A77" s="28" t="s">
        <v>40</v>
      </c>
      <c r="E77" s="29" t="s">
        <v>37</v>
      </c>
    </row>
    <row r="78" spans="1:5" ht="63.75">
      <c r="A78" s="30" t="s">
        <v>42</v>
      </c>
      <c r="E78" s="31" t="s">
        <v>279</v>
      </c>
    </row>
    <row r="79" spans="1:5" ht="153">
      <c r="A79" t="s">
        <v>43</v>
      </c>
      <c r="E79" s="29" t="s">
        <v>171</v>
      </c>
    </row>
    <row r="80" spans="1:16" ht="12.75">
      <c r="A80" s="19" t="s">
        <v>35</v>
      </c>
      <c s="23" t="s">
        <v>160</v>
      </c>
      <c s="23" t="s">
        <v>177</v>
      </c>
      <c s="19" t="s">
        <v>37</v>
      </c>
      <c s="24" t="s">
        <v>178</v>
      </c>
      <c s="25" t="s">
        <v>141</v>
      </c>
      <c s="26">
        <v>3</v>
      </c>
      <c s="27">
        <v>0</v>
      </c>
      <c s="27">
        <f>ROUND(ROUND(H80,2)*ROUND(G80,3),2)</f>
      </c>
      <c r="O80">
        <f>(I80*21)/100</f>
      </c>
      <c t="s">
        <v>13</v>
      </c>
    </row>
    <row r="81" spans="1:5" ht="12.75">
      <c r="A81" s="28" t="s">
        <v>40</v>
      </c>
      <c r="E81" s="29" t="s">
        <v>37</v>
      </c>
    </row>
    <row r="82" spans="1:5" ht="25.5">
      <c r="A82" s="30" t="s">
        <v>42</v>
      </c>
      <c r="E82" s="31" t="s">
        <v>280</v>
      </c>
    </row>
    <row r="83" spans="1:5" ht="153">
      <c r="A83" t="s">
        <v>43</v>
      </c>
      <c r="E83" s="29" t="s">
        <v>171</v>
      </c>
    </row>
    <row r="84" spans="1:16" ht="25.5">
      <c r="A84" s="19" t="s">
        <v>35</v>
      </c>
      <c s="23" t="s">
        <v>165</v>
      </c>
      <c s="23" t="s">
        <v>181</v>
      </c>
      <c s="19" t="s">
        <v>37</v>
      </c>
      <c s="24" t="s">
        <v>182</v>
      </c>
      <c s="25" t="s">
        <v>141</v>
      </c>
      <c s="26">
        <v>15.4</v>
      </c>
      <c s="27">
        <v>0</v>
      </c>
      <c s="27">
        <f>ROUND(ROUND(H84,2)*ROUND(G84,3),2)</f>
      </c>
      <c r="O84">
        <f>(I84*21)/100</f>
      </c>
      <c t="s">
        <v>13</v>
      </c>
    </row>
    <row r="85" spans="1:5" ht="12.75">
      <c r="A85" s="28" t="s">
        <v>40</v>
      </c>
      <c r="E85" s="29" t="s">
        <v>37</v>
      </c>
    </row>
    <row r="86" spans="1:5" ht="38.25">
      <c r="A86" s="30" t="s">
        <v>42</v>
      </c>
      <c r="E86" s="31" t="s">
        <v>281</v>
      </c>
    </row>
    <row r="87" spans="1:5" ht="153">
      <c r="A87" t="s">
        <v>43</v>
      </c>
      <c r="E87" s="29" t="s">
        <v>171</v>
      </c>
    </row>
    <row r="88" spans="1:16" ht="25.5">
      <c r="A88" s="19" t="s">
        <v>35</v>
      </c>
      <c s="23" t="s">
        <v>167</v>
      </c>
      <c s="23" t="s">
        <v>185</v>
      </c>
      <c s="19" t="s">
        <v>37</v>
      </c>
      <c s="24" t="s">
        <v>186</v>
      </c>
      <c s="25" t="s">
        <v>141</v>
      </c>
      <c s="26">
        <v>20</v>
      </c>
      <c s="27">
        <v>0</v>
      </c>
      <c s="27">
        <f>ROUND(ROUND(H88,2)*ROUND(G88,3),2)</f>
      </c>
      <c r="O88">
        <f>(I88*21)/100</f>
      </c>
      <c t="s">
        <v>13</v>
      </c>
    </row>
    <row r="89" spans="1:5" ht="12.75">
      <c r="A89" s="28" t="s">
        <v>40</v>
      </c>
      <c r="E89" s="29" t="s">
        <v>37</v>
      </c>
    </row>
    <row r="90" spans="1:5" ht="38.25">
      <c r="A90" s="30" t="s">
        <v>42</v>
      </c>
      <c r="E90" s="31" t="s">
        <v>282</v>
      </c>
    </row>
    <row r="91" spans="1:5" ht="153">
      <c r="A91" t="s">
        <v>43</v>
      </c>
      <c r="E91" s="29" t="s">
        <v>171</v>
      </c>
    </row>
    <row r="92" spans="1:18" ht="12.75" customHeight="1">
      <c r="A92" s="5" t="s">
        <v>33</v>
      </c>
      <c s="5"/>
      <c s="35" t="s">
        <v>61</v>
      </c>
      <c s="5"/>
      <c s="21" t="s">
        <v>192</v>
      </c>
      <c s="5"/>
      <c s="5"/>
      <c s="5"/>
      <c s="36">
        <f>0+Q92</f>
      </c>
      <c r="O92">
        <f>0+R92</f>
      </c>
      <c r="Q92">
        <f>0+I93+I97</f>
      </c>
      <c>
        <f>0+O93+O97</f>
      </c>
    </row>
    <row r="93" spans="1:16" ht="12.75">
      <c r="A93" s="19" t="s">
        <v>35</v>
      </c>
      <c s="23" t="s">
        <v>172</v>
      </c>
      <c s="23" t="s">
        <v>194</v>
      </c>
      <c s="19" t="s">
        <v>37</v>
      </c>
      <c s="24" t="s">
        <v>195</v>
      </c>
      <c s="25" t="s">
        <v>141</v>
      </c>
      <c s="26">
        <v>20</v>
      </c>
      <c s="27">
        <v>0</v>
      </c>
      <c s="27">
        <f>ROUND(ROUND(H93,2)*ROUND(G93,3),2)</f>
      </c>
      <c r="O93">
        <f>(I93*21)/100</f>
      </c>
      <c t="s">
        <v>13</v>
      </c>
    </row>
    <row r="94" spans="1:5" ht="12.75">
      <c r="A94" s="28" t="s">
        <v>40</v>
      </c>
      <c r="E94" s="29" t="s">
        <v>37</v>
      </c>
    </row>
    <row r="95" spans="1:5" ht="38.25">
      <c r="A95" s="30" t="s">
        <v>42</v>
      </c>
      <c r="E95" s="31" t="s">
        <v>196</v>
      </c>
    </row>
    <row r="96" spans="1:5" ht="191.25">
      <c r="A96" t="s">
        <v>43</v>
      </c>
      <c r="E96" s="29" t="s">
        <v>197</v>
      </c>
    </row>
    <row r="97" spans="1:16" ht="12.75">
      <c r="A97" s="19" t="s">
        <v>35</v>
      </c>
      <c s="23" t="s">
        <v>176</v>
      </c>
      <c s="23" t="s">
        <v>283</v>
      </c>
      <c s="19" t="s">
        <v>37</v>
      </c>
      <c s="24" t="s">
        <v>284</v>
      </c>
      <c s="25" t="s">
        <v>76</v>
      </c>
      <c s="26">
        <v>1</v>
      </c>
      <c s="27">
        <v>0</v>
      </c>
      <c s="27">
        <f>ROUND(ROUND(H97,2)*ROUND(G97,3),2)</f>
      </c>
      <c r="O97">
        <f>(I97*21)/100</f>
      </c>
      <c t="s">
        <v>13</v>
      </c>
    </row>
    <row r="98" spans="1:5" ht="12.75">
      <c r="A98" s="28" t="s">
        <v>40</v>
      </c>
      <c r="E98" s="29" t="s">
        <v>37</v>
      </c>
    </row>
    <row r="99" spans="1:5" ht="12.75">
      <c r="A99" s="30" t="s">
        <v>42</v>
      </c>
      <c r="E99" s="31" t="s">
        <v>285</v>
      </c>
    </row>
    <row r="100" spans="1:5" ht="153">
      <c r="A100" t="s">
        <v>43</v>
      </c>
      <c r="E100" s="29" t="s">
        <v>286</v>
      </c>
    </row>
    <row r="101" spans="1:18" ht="12.75" customHeight="1">
      <c r="A101" s="5" t="s">
        <v>33</v>
      </c>
      <c s="5"/>
      <c s="35" t="s">
        <v>66</v>
      </c>
      <c s="5"/>
      <c s="21" t="s">
        <v>198</v>
      </c>
      <c s="5"/>
      <c s="5"/>
      <c s="5"/>
      <c s="36">
        <f>0+Q101</f>
      </c>
      <c r="O101">
        <f>0+R101</f>
      </c>
      <c r="Q101">
        <f>0+I102</f>
      </c>
      <c>
        <f>0+O102</f>
      </c>
    </row>
    <row r="102" spans="1:16" ht="12.75">
      <c r="A102" s="19" t="s">
        <v>35</v>
      </c>
      <c s="23" t="s">
        <v>180</v>
      </c>
      <c s="23" t="s">
        <v>200</v>
      </c>
      <c s="19" t="s">
        <v>37</v>
      </c>
      <c s="24" t="s">
        <v>201</v>
      </c>
      <c s="25" t="s">
        <v>108</v>
      </c>
      <c s="26">
        <v>10</v>
      </c>
      <c s="27">
        <v>0</v>
      </c>
      <c s="27">
        <f>ROUND(ROUND(H102,2)*ROUND(G102,3),2)</f>
      </c>
      <c r="O102">
        <f>(I102*21)/100</f>
      </c>
      <c t="s">
        <v>13</v>
      </c>
    </row>
    <row r="103" spans="1:5" ht="12.75">
      <c r="A103" s="28" t="s">
        <v>40</v>
      </c>
      <c r="E103" s="29" t="s">
        <v>37</v>
      </c>
    </row>
    <row r="104" spans="1:5" ht="25.5">
      <c r="A104" s="30" t="s">
        <v>42</v>
      </c>
      <c r="E104" s="31" t="s">
        <v>287</v>
      </c>
    </row>
    <row r="105" spans="1:5" ht="255">
      <c r="A105" t="s">
        <v>43</v>
      </c>
      <c r="E105" s="29" t="s">
        <v>203</v>
      </c>
    </row>
    <row r="106" spans="1:18" ht="12.75" customHeight="1">
      <c r="A106" s="5" t="s">
        <v>33</v>
      </c>
      <c s="5"/>
      <c s="35" t="s">
        <v>30</v>
      </c>
      <c s="5"/>
      <c s="21" t="s">
        <v>204</v>
      </c>
      <c s="5"/>
      <c s="5"/>
      <c s="5"/>
      <c s="36">
        <f>0+Q106</f>
      </c>
      <c r="O106">
        <f>0+R106</f>
      </c>
      <c r="Q106">
        <f>0+I107+I111+I115+I119+I123+I127+I131+I135+I139+I143+I147+I151</f>
      </c>
      <c>
        <f>0+O107+O111+O115+O119+O123+O127+O131+O135+O139+O143+O147+O151</f>
      </c>
    </row>
    <row r="107" spans="1:16" ht="12.75">
      <c r="A107" s="19" t="s">
        <v>35</v>
      </c>
      <c s="23" t="s">
        <v>184</v>
      </c>
      <c s="23" t="s">
        <v>206</v>
      </c>
      <c s="19" t="s">
        <v>37</v>
      </c>
      <c s="24" t="s">
        <v>207</v>
      </c>
      <c s="25" t="s">
        <v>76</v>
      </c>
      <c s="26">
        <v>5</v>
      </c>
      <c s="27">
        <v>0</v>
      </c>
      <c s="27">
        <f>ROUND(ROUND(H107,2)*ROUND(G107,3),2)</f>
      </c>
      <c r="O107">
        <f>(I107*21)/100</f>
      </c>
      <c t="s">
        <v>13</v>
      </c>
    </row>
    <row r="108" spans="1:5" ht="12.75">
      <c r="A108" s="28" t="s">
        <v>40</v>
      </c>
      <c r="E108" s="29" t="s">
        <v>37</v>
      </c>
    </row>
    <row r="109" spans="1:5" ht="51">
      <c r="A109" s="30" t="s">
        <v>42</v>
      </c>
      <c r="E109" s="31" t="s">
        <v>288</v>
      </c>
    </row>
    <row r="110" spans="1:5" ht="25.5">
      <c r="A110" t="s">
        <v>43</v>
      </c>
      <c r="E110" s="29" t="s">
        <v>209</v>
      </c>
    </row>
    <row r="111" spans="1:16" ht="12.75">
      <c r="A111" s="19" t="s">
        <v>35</v>
      </c>
      <c s="23" t="s">
        <v>188</v>
      </c>
      <c s="23" t="s">
        <v>211</v>
      </c>
      <c s="19" t="s">
        <v>37</v>
      </c>
      <c s="24" t="s">
        <v>212</v>
      </c>
      <c s="25" t="s">
        <v>76</v>
      </c>
      <c s="26">
        <v>5</v>
      </c>
      <c s="27">
        <v>0</v>
      </c>
      <c s="27">
        <f>ROUND(ROUND(H111,2)*ROUND(G111,3),2)</f>
      </c>
      <c r="O111">
        <f>(I111*21)/100</f>
      </c>
      <c t="s">
        <v>13</v>
      </c>
    </row>
    <row r="112" spans="1:5" ht="12.75">
      <c r="A112" s="28" t="s">
        <v>40</v>
      </c>
      <c r="E112" s="29" t="s">
        <v>37</v>
      </c>
    </row>
    <row r="113" spans="1:5" ht="38.25">
      <c r="A113" s="30" t="s">
        <v>42</v>
      </c>
      <c r="E113" s="31" t="s">
        <v>289</v>
      </c>
    </row>
    <row r="114" spans="1:5" ht="25.5">
      <c r="A114" t="s">
        <v>43</v>
      </c>
      <c r="E114" s="29" t="s">
        <v>214</v>
      </c>
    </row>
    <row r="115" spans="1:16" ht="12.75">
      <c r="A115" s="19" t="s">
        <v>35</v>
      </c>
      <c s="23" t="s">
        <v>193</v>
      </c>
      <c s="23" t="s">
        <v>216</v>
      </c>
      <c s="19" t="s">
        <v>37</v>
      </c>
      <c s="24" t="s">
        <v>217</v>
      </c>
      <c s="25" t="s">
        <v>76</v>
      </c>
      <c s="26">
        <v>5</v>
      </c>
      <c s="27">
        <v>0</v>
      </c>
      <c s="27">
        <f>ROUND(ROUND(H115,2)*ROUND(G115,3),2)</f>
      </c>
      <c r="O115">
        <f>(I115*21)/100</f>
      </c>
      <c t="s">
        <v>13</v>
      </c>
    </row>
    <row r="116" spans="1:5" ht="12.75">
      <c r="A116" s="28" t="s">
        <v>40</v>
      </c>
      <c r="E116" s="29" t="s">
        <v>37</v>
      </c>
    </row>
    <row r="117" spans="1:5" ht="51">
      <c r="A117" s="30" t="s">
        <v>42</v>
      </c>
      <c r="E117" s="31" t="s">
        <v>290</v>
      </c>
    </row>
    <row r="118" spans="1:5" ht="25.5">
      <c r="A118" t="s">
        <v>43</v>
      </c>
      <c r="E118" s="29" t="s">
        <v>214</v>
      </c>
    </row>
    <row r="119" spans="1:16" ht="25.5">
      <c r="A119" s="19" t="s">
        <v>35</v>
      </c>
      <c s="23" t="s">
        <v>199</v>
      </c>
      <c s="23" t="s">
        <v>220</v>
      </c>
      <c s="19" t="s">
        <v>37</v>
      </c>
      <c s="24" t="s">
        <v>221</v>
      </c>
      <c s="25" t="s">
        <v>76</v>
      </c>
      <c s="26">
        <v>5</v>
      </c>
      <c s="27">
        <v>0</v>
      </c>
      <c s="27">
        <f>ROUND(ROUND(H119,2)*ROUND(G119,3),2)</f>
      </c>
      <c r="O119">
        <f>(I119*21)/100</f>
      </c>
      <c t="s">
        <v>13</v>
      </c>
    </row>
    <row r="120" spans="1:5" ht="12.75">
      <c r="A120" s="28" t="s">
        <v>40</v>
      </c>
      <c r="E120" s="29" t="s">
        <v>37</v>
      </c>
    </row>
    <row r="121" spans="1:5" ht="25.5">
      <c r="A121" s="30" t="s">
        <v>42</v>
      </c>
      <c r="E121" s="31" t="s">
        <v>291</v>
      </c>
    </row>
    <row r="122" spans="1:5" ht="25.5">
      <c r="A122" t="s">
        <v>43</v>
      </c>
      <c r="E122" s="29" t="s">
        <v>223</v>
      </c>
    </row>
    <row r="123" spans="1:16" ht="12.75">
      <c r="A123" s="19" t="s">
        <v>35</v>
      </c>
      <c s="23" t="s">
        <v>205</v>
      </c>
      <c s="23" t="s">
        <v>230</v>
      </c>
      <c s="19" t="s">
        <v>37</v>
      </c>
      <c s="24" t="s">
        <v>231</v>
      </c>
      <c s="25" t="s">
        <v>108</v>
      </c>
      <c s="26">
        <v>503</v>
      </c>
      <c s="27">
        <v>0</v>
      </c>
      <c s="27">
        <f>ROUND(ROUND(H123,2)*ROUND(G123,3),2)</f>
      </c>
      <c r="O123">
        <f>(I123*21)/100</f>
      </c>
      <c t="s">
        <v>13</v>
      </c>
    </row>
    <row r="124" spans="1:5" ht="12.75">
      <c r="A124" s="28" t="s">
        <v>40</v>
      </c>
      <c r="E124" s="29" t="s">
        <v>37</v>
      </c>
    </row>
    <row r="125" spans="1:5" ht="25.5">
      <c r="A125" s="30" t="s">
        <v>42</v>
      </c>
      <c r="E125" s="31" t="s">
        <v>292</v>
      </c>
    </row>
    <row r="126" spans="1:5" ht="51">
      <c r="A126" t="s">
        <v>43</v>
      </c>
      <c r="E126" s="29" t="s">
        <v>233</v>
      </c>
    </row>
    <row r="127" spans="1:16" ht="12.75">
      <c r="A127" s="19" t="s">
        <v>35</v>
      </c>
      <c s="23" t="s">
        <v>210</v>
      </c>
      <c s="23" t="s">
        <v>235</v>
      </c>
      <c s="19" t="s">
        <v>37</v>
      </c>
      <c s="24" t="s">
        <v>236</v>
      </c>
      <c s="25" t="s">
        <v>108</v>
      </c>
      <c s="26">
        <v>507</v>
      </c>
      <c s="27">
        <v>0</v>
      </c>
      <c s="27">
        <f>ROUND(ROUND(H127,2)*ROUND(G127,3),2)</f>
      </c>
      <c r="O127">
        <f>(I127*21)/100</f>
      </c>
      <c t="s">
        <v>13</v>
      </c>
    </row>
    <row r="128" spans="1:5" ht="12.75">
      <c r="A128" s="28" t="s">
        <v>40</v>
      </c>
      <c r="E128" s="29" t="s">
        <v>37</v>
      </c>
    </row>
    <row r="129" spans="1:5" ht="25.5">
      <c r="A129" s="30" t="s">
        <v>42</v>
      </c>
      <c r="E129" s="31" t="s">
        <v>293</v>
      </c>
    </row>
    <row r="130" spans="1:5" ht="51">
      <c r="A130" t="s">
        <v>43</v>
      </c>
      <c r="E130" s="29" t="s">
        <v>233</v>
      </c>
    </row>
    <row r="131" spans="1:16" ht="12.75">
      <c r="A131" s="19" t="s">
        <v>35</v>
      </c>
      <c s="23" t="s">
        <v>215</v>
      </c>
      <c s="23" t="s">
        <v>235</v>
      </c>
      <c s="19" t="s">
        <v>125</v>
      </c>
      <c s="24" t="s">
        <v>236</v>
      </c>
      <c s="25" t="s">
        <v>108</v>
      </c>
      <c s="26">
        <v>11</v>
      </c>
      <c s="27">
        <v>0</v>
      </c>
      <c s="27">
        <f>ROUND(ROUND(H131,2)*ROUND(G131,3),2)</f>
      </c>
      <c r="O131">
        <f>(I131*21)/100</f>
      </c>
      <c t="s">
        <v>13</v>
      </c>
    </row>
    <row r="132" spans="1:5" ht="12.75">
      <c r="A132" s="28" t="s">
        <v>40</v>
      </c>
      <c r="E132" s="29" t="s">
        <v>37</v>
      </c>
    </row>
    <row r="133" spans="1:5" ht="25.5">
      <c r="A133" s="30" t="s">
        <v>42</v>
      </c>
      <c r="E133" s="31" t="s">
        <v>294</v>
      </c>
    </row>
    <row r="134" spans="1:5" ht="51">
      <c r="A134" t="s">
        <v>43</v>
      </c>
      <c r="E134" s="29" t="s">
        <v>233</v>
      </c>
    </row>
    <row r="135" spans="1:16" ht="12.75">
      <c r="A135" s="19" t="s">
        <v>35</v>
      </c>
      <c s="23" t="s">
        <v>219</v>
      </c>
      <c s="23" t="s">
        <v>243</v>
      </c>
      <c s="19" t="s">
        <v>37</v>
      </c>
      <c s="24" t="s">
        <v>244</v>
      </c>
      <c s="25" t="s">
        <v>108</v>
      </c>
      <c s="26">
        <v>28.5</v>
      </c>
      <c s="27">
        <v>0</v>
      </c>
      <c s="27">
        <f>ROUND(ROUND(H135,2)*ROUND(G135,3),2)</f>
      </c>
      <c r="O135">
        <f>(I135*21)/100</f>
      </c>
      <c t="s">
        <v>13</v>
      </c>
    </row>
    <row r="136" spans="1:5" ht="12.75">
      <c r="A136" s="28" t="s">
        <v>40</v>
      </c>
      <c r="E136" s="29" t="s">
        <v>37</v>
      </c>
    </row>
    <row r="137" spans="1:5" ht="38.25">
      <c r="A137" s="30" t="s">
        <v>42</v>
      </c>
      <c r="E137" s="31" t="s">
        <v>295</v>
      </c>
    </row>
    <row r="138" spans="1:5" ht="76.5">
      <c r="A138" t="s">
        <v>43</v>
      </c>
      <c r="E138" s="29" t="s">
        <v>246</v>
      </c>
    </row>
    <row r="139" spans="1:16" ht="12.75">
      <c r="A139" s="19" t="s">
        <v>35</v>
      </c>
      <c s="23" t="s">
        <v>224</v>
      </c>
      <c s="23" t="s">
        <v>248</v>
      </c>
      <c s="19" t="s">
        <v>37</v>
      </c>
      <c s="24" t="s">
        <v>249</v>
      </c>
      <c s="25" t="s">
        <v>108</v>
      </c>
      <c s="26">
        <v>8</v>
      </c>
      <c s="27">
        <v>0</v>
      </c>
      <c s="27">
        <f>ROUND(ROUND(H139,2)*ROUND(G139,3),2)</f>
      </c>
      <c r="O139">
        <f>(I139*21)/100</f>
      </c>
      <c t="s">
        <v>13</v>
      </c>
    </row>
    <row r="140" spans="1:5" ht="12.75">
      <c r="A140" s="28" t="s">
        <v>40</v>
      </c>
      <c r="E140" s="29" t="s">
        <v>37</v>
      </c>
    </row>
    <row r="141" spans="1:5" ht="25.5">
      <c r="A141" s="30" t="s">
        <v>42</v>
      </c>
      <c r="E141" s="31" t="s">
        <v>250</v>
      </c>
    </row>
    <row r="142" spans="1:5" ht="76.5">
      <c r="A142" t="s">
        <v>43</v>
      </c>
      <c r="E142" s="29" t="s">
        <v>251</v>
      </c>
    </row>
    <row r="143" spans="1:16" ht="12.75">
      <c r="A143" s="19" t="s">
        <v>35</v>
      </c>
      <c s="23" t="s">
        <v>229</v>
      </c>
      <c s="23" t="s">
        <v>296</v>
      </c>
      <c s="19" t="s">
        <v>37</v>
      </c>
      <c s="24" t="s">
        <v>297</v>
      </c>
      <c s="25" t="s">
        <v>76</v>
      </c>
      <c s="26">
        <v>1</v>
      </c>
      <c s="27">
        <v>0</v>
      </c>
      <c s="27">
        <f>ROUND(ROUND(H143,2)*ROUND(G143,3),2)</f>
      </c>
      <c r="O143">
        <f>(I143*21)/100</f>
      </c>
      <c t="s">
        <v>13</v>
      </c>
    </row>
    <row r="144" spans="1:5" ht="12.75">
      <c r="A144" s="28" t="s">
        <v>40</v>
      </c>
      <c r="E144" s="29" t="s">
        <v>37</v>
      </c>
    </row>
    <row r="145" spans="1:5" ht="38.25">
      <c r="A145" s="30" t="s">
        <v>42</v>
      </c>
      <c r="E145" s="31" t="s">
        <v>298</v>
      </c>
    </row>
    <row r="146" spans="1:5" ht="12.75">
      <c r="A146" t="s">
        <v>43</v>
      </c>
      <c r="E146" s="29" t="s">
        <v>37</v>
      </c>
    </row>
    <row r="147" spans="1:16" ht="12.75">
      <c r="A147" s="19" t="s">
        <v>35</v>
      </c>
      <c s="23" t="s">
        <v>234</v>
      </c>
      <c s="23" t="s">
        <v>253</v>
      </c>
      <c s="19" t="s">
        <v>254</v>
      </c>
      <c s="24" t="s">
        <v>255</v>
      </c>
      <c s="25" t="s">
        <v>76</v>
      </c>
      <c s="26">
        <v>1</v>
      </c>
      <c s="27">
        <v>0</v>
      </c>
      <c s="27">
        <f>ROUND(ROUND(H147,2)*ROUND(G147,3),2)</f>
      </c>
      <c r="O147">
        <f>(I147*21)/100</f>
      </c>
      <c t="s">
        <v>13</v>
      </c>
    </row>
    <row r="148" spans="1:5" ht="12.75">
      <c r="A148" s="28" t="s">
        <v>40</v>
      </c>
      <c r="E148" s="29" t="s">
        <v>37</v>
      </c>
    </row>
    <row r="149" spans="1:5" ht="51">
      <c r="A149" s="30" t="s">
        <v>42</v>
      </c>
      <c r="E149" s="31" t="s">
        <v>299</v>
      </c>
    </row>
    <row r="150" spans="1:5" ht="89.25">
      <c r="A150" t="s">
        <v>43</v>
      </c>
      <c r="E150" s="29" t="s">
        <v>257</v>
      </c>
    </row>
    <row r="151" spans="1:16" ht="12.75">
      <c r="A151" s="19" t="s">
        <v>35</v>
      </c>
      <c s="23" t="s">
        <v>238</v>
      </c>
      <c s="23" t="s">
        <v>300</v>
      </c>
      <c s="19" t="s">
        <v>37</v>
      </c>
      <c s="24" t="s">
        <v>301</v>
      </c>
      <c s="25" t="s">
        <v>108</v>
      </c>
      <c s="26">
        <v>27.61</v>
      </c>
      <c s="27">
        <v>0</v>
      </c>
      <c s="27">
        <f>ROUND(ROUND(H151,2)*ROUND(G151,3),2)</f>
      </c>
      <c r="O151">
        <f>(I151*21)/100</f>
      </c>
      <c t="s">
        <v>13</v>
      </c>
    </row>
    <row r="152" spans="1:5" ht="12.75">
      <c r="A152" s="28" t="s">
        <v>40</v>
      </c>
      <c r="E152" s="29" t="s">
        <v>37</v>
      </c>
    </row>
    <row r="153" spans="1:5" ht="25.5">
      <c r="A153" s="30" t="s">
        <v>42</v>
      </c>
      <c r="E153" s="31" t="s">
        <v>302</v>
      </c>
    </row>
    <row r="154" spans="1:5" ht="89.25">
      <c r="A154" t="s">
        <v>43</v>
      </c>
      <c r="E154" s="29" t="s">
        <v>303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0+O8+O21+O46+O63+O68</f>
      </c>
      <c t="s">
        <v>12</v>
      </c>
    </row>
    <row r="3" spans="1:16" ht="15" customHeight="1">
      <c r="A3" t="s">
        <v>1</v>
      </c>
      <c s="8" t="s">
        <v>4</v>
      </c>
      <c s="9" t="s">
        <v>5</v>
      </c>
      <c s="1"/>
      <c s="10" t="s">
        <v>6</v>
      </c>
      <c s="1"/>
      <c s="4"/>
      <c s="3" t="s">
        <v>304</v>
      </c>
      <c s="32">
        <f>0+I8+I21+I46+I63+I68</f>
      </c>
      <c r="O3" t="s">
        <v>9</v>
      </c>
      <c t="s">
        <v>13</v>
      </c>
    </row>
    <row r="4" spans="1:16" ht="15" customHeight="1">
      <c r="A4" t="s">
        <v>7</v>
      </c>
      <c s="12" t="s">
        <v>8</v>
      </c>
      <c s="13" t="s">
        <v>304</v>
      </c>
      <c s="5"/>
      <c s="14" t="s">
        <v>305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247.5</v>
      </c>
      <c s="27">
        <v>0</v>
      </c>
      <c s="27">
        <f>ROUND(ROUND(H9,2)*ROUND(G9,3),2)</f>
      </c>
      <c r="O9">
        <f>(I9*21)/100</f>
      </c>
      <c t="s">
        <v>13</v>
      </c>
    </row>
    <row r="10" spans="1:5" ht="25.5">
      <c r="A10" s="28" t="s">
        <v>40</v>
      </c>
      <c r="E10" s="29" t="s">
        <v>89</v>
      </c>
    </row>
    <row r="11" spans="1:5" ht="12.75">
      <c r="A11" s="30" t="s">
        <v>42</v>
      </c>
      <c r="E11" s="31" t="s">
        <v>306</v>
      </c>
    </row>
    <row r="12" spans="1:5" ht="25.5">
      <c r="A12" t="s">
        <v>43</v>
      </c>
      <c r="E12" s="29" t="s">
        <v>91</v>
      </c>
    </row>
    <row r="13" spans="1:16" ht="12.75">
      <c r="A13" s="19" t="s">
        <v>35</v>
      </c>
      <c s="23" t="s">
        <v>13</v>
      </c>
      <c s="23" t="s">
        <v>92</v>
      </c>
      <c s="19" t="s">
        <v>37</v>
      </c>
      <c s="24" t="s">
        <v>93</v>
      </c>
      <c s="25" t="s">
        <v>88</v>
      </c>
      <c s="26">
        <v>0.563</v>
      </c>
      <c s="27">
        <v>0</v>
      </c>
      <c s="27">
        <f>ROUND(ROUND(H13,2)*ROUND(G13,3),2)</f>
      </c>
      <c r="O13">
        <f>(I13*21)/100</f>
      </c>
      <c t="s">
        <v>13</v>
      </c>
    </row>
    <row r="14" spans="1:5" ht="38.25">
      <c r="A14" s="28" t="s">
        <v>40</v>
      </c>
      <c r="E14" s="29" t="s">
        <v>94</v>
      </c>
    </row>
    <row r="15" spans="1:5" ht="12.75">
      <c r="A15" s="30" t="s">
        <v>42</v>
      </c>
      <c r="E15" s="31" t="s">
        <v>307</v>
      </c>
    </row>
    <row r="16" spans="1:5" ht="25.5">
      <c r="A16" t="s">
        <v>43</v>
      </c>
      <c r="E16" s="29" t="s">
        <v>91</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12.75">
      <c r="A19" s="30" t="s">
        <v>42</v>
      </c>
      <c r="E19" s="31" t="s">
        <v>96</v>
      </c>
    </row>
    <row r="20" spans="1:5" ht="12.75">
      <c r="A20" t="s">
        <v>43</v>
      </c>
      <c r="E20" s="29" t="s">
        <v>44</v>
      </c>
    </row>
    <row r="21" spans="1:18" ht="12.75" customHeight="1">
      <c r="A21" s="5" t="s">
        <v>33</v>
      </c>
      <c s="5"/>
      <c s="35" t="s">
        <v>19</v>
      </c>
      <c s="5"/>
      <c s="21" t="s">
        <v>97</v>
      </c>
      <c s="5"/>
      <c s="5"/>
      <c s="5"/>
      <c s="36">
        <f>0+Q21</f>
      </c>
      <c r="O21">
        <f>0+R21</f>
      </c>
      <c r="Q21">
        <f>0+I22+I26+I30+I34+I38+I42</f>
      </c>
      <c>
        <f>0+O22+O26+O30+O34+O38+O42</f>
      </c>
    </row>
    <row r="22" spans="1:16" ht="12.75">
      <c r="A22" s="19" t="s">
        <v>35</v>
      </c>
      <c s="23" t="s">
        <v>23</v>
      </c>
      <c s="23" t="s">
        <v>116</v>
      </c>
      <c s="19" t="s">
        <v>37</v>
      </c>
      <c s="24" t="s">
        <v>117</v>
      </c>
      <c s="25" t="s">
        <v>100</v>
      </c>
      <c s="26">
        <v>22.65</v>
      </c>
      <c s="27">
        <v>0</v>
      </c>
      <c s="27">
        <f>ROUND(ROUND(H22,2)*ROUND(G22,3),2)</f>
      </c>
      <c r="O22">
        <f>(I22*21)/100</f>
      </c>
      <c t="s">
        <v>13</v>
      </c>
    </row>
    <row r="23" spans="1:5" ht="12.75">
      <c r="A23" s="28" t="s">
        <v>40</v>
      </c>
      <c r="E23" s="29" t="s">
        <v>37</v>
      </c>
    </row>
    <row r="24" spans="1:5" ht="25.5">
      <c r="A24" s="30" t="s">
        <v>42</v>
      </c>
      <c r="E24" s="31" t="s">
        <v>308</v>
      </c>
    </row>
    <row r="25" spans="1:5" ht="38.25">
      <c r="A25" t="s">
        <v>43</v>
      </c>
      <c r="E25" s="29" t="s">
        <v>119</v>
      </c>
    </row>
    <row r="26" spans="1:16" ht="12.75">
      <c r="A26" s="19" t="s">
        <v>35</v>
      </c>
      <c s="23" t="s">
        <v>25</v>
      </c>
      <c s="23" t="s">
        <v>120</v>
      </c>
      <c s="19" t="s">
        <v>125</v>
      </c>
      <c s="24" t="s">
        <v>122</v>
      </c>
      <c s="25" t="s">
        <v>100</v>
      </c>
      <c s="26">
        <v>123.75</v>
      </c>
      <c s="27">
        <v>0</v>
      </c>
      <c s="27">
        <f>ROUND(ROUND(H26,2)*ROUND(G26,3),2)</f>
      </c>
      <c r="O26">
        <f>(I26*21)/100</f>
      </c>
      <c t="s">
        <v>13</v>
      </c>
    </row>
    <row r="27" spans="1:5" ht="12.75">
      <c r="A27" s="28" t="s">
        <v>40</v>
      </c>
      <c r="E27" s="29" t="s">
        <v>37</v>
      </c>
    </row>
    <row r="28" spans="1:5" ht="63.75">
      <c r="A28" s="30" t="s">
        <v>42</v>
      </c>
      <c r="E28" s="31" t="s">
        <v>309</v>
      </c>
    </row>
    <row r="29" spans="1:5" ht="369.75">
      <c r="A29" t="s">
        <v>43</v>
      </c>
      <c r="E29" s="29" t="s">
        <v>124</v>
      </c>
    </row>
    <row r="30" spans="1:16" ht="12.75">
      <c r="A30" s="19" t="s">
        <v>35</v>
      </c>
      <c s="23" t="s">
        <v>27</v>
      </c>
      <c s="23" t="s">
        <v>139</v>
      </c>
      <c s="19" t="s">
        <v>37</v>
      </c>
      <c s="24" t="s">
        <v>140</v>
      </c>
      <c s="25" t="s">
        <v>141</v>
      </c>
      <c s="26">
        <v>412.5</v>
      </c>
      <c s="27">
        <v>0</v>
      </c>
      <c s="27">
        <f>ROUND(ROUND(H30,2)*ROUND(G30,3),2)</f>
      </c>
      <c r="O30">
        <f>(I30*21)/100</f>
      </c>
      <c t="s">
        <v>13</v>
      </c>
    </row>
    <row r="31" spans="1:5" ht="12.75">
      <c r="A31" s="28" t="s">
        <v>40</v>
      </c>
      <c r="E31" s="29" t="s">
        <v>37</v>
      </c>
    </row>
    <row r="32" spans="1:5" ht="25.5">
      <c r="A32" s="30" t="s">
        <v>42</v>
      </c>
      <c r="E32" s="31" t="s">
        <v>310</v>
      </c>
    </row>
    <row r="33" spans="1:5" ht="25.5">
      <c r="A33" t="s">
        <v>43</v>
      </c>
      <c r="E33" s="29" t="s">
        <v>143</v>
      </c>
    </row>
    <row r="34" spans="1:16" ht="12.75">
      <c r="A34" s="19" t="s">
        <v>35</v>
      </c>
      <c s="23" t="s">
        <v>61</v>
      </c>
      <c s="23" t="s">
        <v>311</v>
      </c>
      <c s="19" t="s">
        <v>37</v>
      </c>
      <c s="24" t="s">
        <v>312</v>
      </c>
      <c s="25" t="s">
        <v>141</v>
      </c>
      <c s="26">
        <v>151</v>
      </c>
      <c s="27">
        <v>0</v>
      </c>
      <c s="27">
        <f>ROUND(ROUND(H34,2)*ROUND(G34,3),2)</f>
      </c>
      <c r="O34">
        <f>(I34*21)/100</f>
      </c>
      <c t="s">
        <v>13</v>
      </c>
    </row>
    <row r="35" spans="1:5" ht="12.75">
      <c r="A35" s="28" t="s">
        <v>40</v>
      </c>
      <c r="E35" s="29" t="s">
        <v>37</v>
      </c>
    </row>
    <row r="36" spans="1:5" ht="25.5">
      <c r="A36" s="30" t="s">
        <v>42</v>
      </c>
      <c r="E36" s="31" t="s">
        <v>313</v>
      </c>
    </row>
    <row r="37" spans="1:5" ht="38.25">
      <c r="A37" t="s">
        <v>43</v>
      </c>
      <c r="E37" s="29" t="s">
        <v>314</v>
      </c>
    </row>
    <row r="38" spans="1:16" ht="12.75">
      <c r="A38" s="19" t="s">
        <v>35</v>
      </c>
      <c s="23" t="s">
        <v>66</v>
      </c>
      <c s="23" t="s">
        <v>150</v>
      </c>
      <c s="19" t="s">
        <v>37</v>
      </c>
      <c s="24" t="s">
        <v>151</v>
      </c>
      <c s="25" t="s">
        <v>141</v>
      </c>
      <c s="26">
        <v>151</v>
      </c>
      <c s="27">
        <v>0</v>
      </c>
      <c s="27">
        <f>ROUND(ROUND(H38,2)*ROUND(G38,3),2)</f>
      </c>
      <c r="O38">
        <f>(I38*21)/100</f>
      </c>
      <c t="s">
        <v>13</v>
      </c>
    </row>
    <row r="39" spans="1:5" ht="12.75">
      <c r="A39" s="28" t="s">
        <v>40</v>
      </c>
      <c r="E39" s="29" t="s">
        <v>37</v>
      </c>
    </row>
    <row r="40" spans="1:5" ht="25.5">
      <c r="A40" s="30" t="s">
        <v>42</v>
      </c>
      <c r="E40" s="31" t="s">
        <v>315</v>
      </c>
    </row>
    <row r="41" spans="1:5" ht="25.5">
      <c r="A41" t="s">
        <v>43</v>
      </c>
      <c r="E41" s="29" t="s">
        <v>153</v>
      </c>
    </row>
    <row r="42" spans="1:16" ht="12.75">
      <c r="A42" s="19" t="s">
        <v>35</v>
      </c>
      <c s="23" t="s">
        <v>30</v>
      </c>
      <c s="23" t="s">
        <v>316</v>
      </c>
      <c s="19" t="s">
        <v>37</v>
      </c>
      <c s="24" t="s">
        <v>317</v>
      </c>
      <c s="25" t="s">
        <v>141</v>
      </c>
      <c s="26">
        <v>151</v>
      </c>
      <c s="27">
        <v>0</v>
      </c>
      <c s="27">
        <f>ROUND(ROUND(H42,2)*ROUND(G42,3),2)</f>
      </c>
      <c r="O42">
        <f>(I42*21)/100</f>
      </c>
      <c t="s">
        <v>13</v>
      </c>
    </row>
    <row r="43" spans="1:5" ht="12.75">
      <c r="A43" s="28" t="s">
        <v>40</v>
      </c>
      <c r="E43" s="29" t="s">
        <v>37</v>
      </c>
    </row>
    <row r="44" spans="1:5" ht="25.5">
      <c r="A44" s="30" t="s">
        <v>42</v>
      </c>
      <c r="E44" s="31" t="s">
        <v>318</v>
      </c>
    </row>
    <row r="45" spans="1:5" ht="38.25">
      <c r="A45" t="s">
        <v>43</v>
      </c>
      <c r="E45" s="29" t="s">
        <v>319</v>
      </c>
    </row>
    <row r="46" spans="1:18" ht="12.75" customHeight="1">
      <c r="A46" s="5" t="s">
        <v>33</v>
      </c>
      <c s="5"/>
      <c s="35" t="s">
        <v>25</v>
      </c>
      <c s="5"/>
      <c s="21" t="s">
        <v>154</v>
      </c>
      <c s="5"/>
      <c s="5"/>
      <c s="5"/>
      <c s="36">
        <f>0+Q46</f>
      </c>
      <c r="O46">
        <f>0+R46</f>
      </c>
      <c r="Q46">
        <f>0+I47+I51+I55+I59</f>
      </c>
      <c>
        <f>0+O47+O51+O55+O59</f>
      </c>
    </row>
    <row r="47" spans="1:16" ht="12.75">
      <c r="A47" s="19" t="s">
        <v>35</v>
      </c>
      <c s="23" t="s">
        <v>32</v>
      </c>
      <c s="23" t="s">
        <v>161</v>
      </c>
      <c s="19" t="s">
        <v>121</v>
      </c>
      <c s="24" t="s">
        <v>162</v>
      </c>
      <c s="25" t="s">
        <v>141</v>
      </c>
      <c s="26">
        <v>412.5</v>
      </c>
      <c s="27">
        <v>0</v>
      </c>
      <c s="27">
        <f>ROUND(ROUND(H47,2)*ROUND(G47,3),2)</f>
      </c>
      <c r="O47">
        <f>(I47*21)/100</f>
      </c>
      <c t="s">
        <v>13</v>
      </c>
    </row>
    <row r="48" spans="1:5" ht="12.75">
      <c r="A48" s="28" t="s">
        <v>40</v>
      </c>
      <c r="E48" s="29" t="s">
        <v>37</v>
      </c>
    </row>
    <row r="49" spans="1:5" ht="25.5">
      <c r="A49" s="30" t="s">
        <v>42</v>
      </c>
      <c r="E49" s="31" t="s">
        <v>320</v>
      </c>
    </row>
    <row r="50" spans="1:5" ht="51">
      <c r="A50" t="s">
        <v>43</v>
      </c>
      <c r="E50" s="29" t="s">
        <v>164</v>
      </c>
    </row>
    <row r="51" spans="1:16" ht="12.75">
      <c r="A51" s="19" t="s">
        <v>35</v>
      </c>
      <c s="23" t="s">
        <v>79</v>
      </c>
      <c s="23" t="s">
        <v>161</v>
      </c>
      <c s="19" t="s">
        <v>125</v>
      </c>
      <c s="24" t="s">
        <v>162</v>
      </c>
      <c s="25" t="s">
        <v>141</v>
      </c>
      <c s="26">
        <v>825</v>
      </c>
      <c s="27">
        <v>0</v>
      </c>
      <c s="27">
        <f>ROUND(ROUND(H51,2)*ROUND(G51,3),2)</f>
      </c>
      <c r="O51">
        <f>(I51*21)/100</f>
      </c>
      <c t="s">
        <v>13</v>
      </c>
    </row>
    <row r="52" spans="1:5" ht="12.75">
      <c r="A52" s="28" t="s">
        <v>40</v>
      </c>
      <c r="E52" s="29" t="s">
        <v>37</v>
      </c>
    </row>
    <row r="53" spans="1:5" ht="51">
      <c r="A53" s="30" t="s">
        <v>42</v>
      </c>
      <c r="E53" s="31" t="s">
        <v>321</v>
      </c>
    </row>
    <row r="54" spans="1:5" ht="51">
      <c r="A54" t="s">
        <v>43</v>
      </c>
      <c r="E54" s="29" t="s">
        <v>164</v>
      </c>
    </row>
    <row r="55" spans="1:16" ht="12.75">
      <c r="A55" s="19" t="s">
        <v>35</v>
      </c>
      <c s="23" t="s">
        <v>127</v>
      </c>
      <c s="23" t="s">
        <v>168</v>
      </c>
      <c s="19" t="s">
        <v>37</v>
      </c>
      <c s="24" t="s">
        <v>169</v>
      </c>
      <c s="25" t="s">
        <v>141</v>
      </c>
      <c s="26">
        <v>401</v>
      </c>
      <c s="27">
        <v>0</v>
      </c>
      <c s="27">
        <f>ROUND(ROUND(H55,2)*ROUND(G55,3),2)</f>
      </c>
      <c r="O55">
        <f>(I55*21)/100</f>
      </c>
      <c t="s">
        <v>13</v>
      </c>
    </row>
    <row r="56" spans="1:5" ht="12.75">
      <c r="A56" s="28" t="s">
        <v>40</v>
      </c>
      <c r="E56" s="29" t="s">
        <v>37</v>
      </c>
    </row>
    <row r="57" spans="1:5" ht="63.75">
      <c r="A57" s="30" t="s">
        <v>42</v>
      </c>
      <c r="E57" s="31" t="s">
        <v>322</v>
      </c>
    </row>
    <row r="58" spans="1:5" ht="153">
      <c r="A58" t="s">
        <v>43</v>
      </c>
      <c r="E58" s="29" t="s">
        <v>171</v>
      </c>
    </row>
    <row r="59" spans="1:16" ht="25.5">
      <c r="A59" s="19" t="s">
        <v>35</v>
      </c>
      <c s="23" t="s">
        <v>133</v>
      </c>
      <c s="23" t="s">
        <v>181</v>
      </c>
      <c s="19" t="s">
        <v>37</v>
      </c>
      <c s="24" t="s">
        <v>182</v>
      </c>
      <c s="25" t="s">
        <v>141</v>
      </c>
      <c s="26">
        <v>11.5</v>
      </c>
      <c s="27">
        <v>0</v>
      </c>
      <c s="27">
        <f>ROUND(ROUND(H59,2)*ROUND(G59,3),2)</f>
      </c>
      <c r="O59">
        <f>(I59*21)/100</f>
      </c>
      <c t="s">
        <v>13</v>
      </c>
    </row>
    <row r="60" spans="1:5" ht="12.75">
      <c r="A60" s="28" t="s">
        <v>40</v>
      </c>
      <c r="E60" s="29" t="s">
        <v>37</v>
      </c>
    </row>
    <row r="61" spans="1:5" ht="38.25">
      <c r="A61" s="30" t="s">
        <v>42</v>
      </c>
      <c r="E61" s="31" t="s">
        <v>323</v>
      </c>
    </row>
    <row r="62" spans="1:5" ht="153">
      <c r="A62" t="s">
        <v>43</v>
      </c>
      <c r="E62" s="29" t="s">
        <v>171</v>
      </c>
    </row>
    <row r="63" spans="1:18" ht="12.75" customHeight="1">
      <c r="A63" s="5" t="s">
        <v>33</v>
      </c>
      <c s="5"/>
      <c s="35" t="s">
        <v>66</v>
      </c>
      <c s="5"/>
      <c s="21" t="s">
        <v>198</v>
      </c>
      <c s="5"/>
      <c s="5"/>
      <c s="5"/>
      <c s="36">
        <f>0+Q63</f>
      </c>
      <c r="O63">
        <f>0+R63</f>
      </c>
      <c r="Q63">
        <f>0+I64</f>
      </c>
      <c>
        <f>0+O64</f>
      </c>
    </row>
    <row r="64" spans="1:16" ht="12.75">
      <c r="A64" s="19" t="s">
        <v>35</v>
      </c>
      <c s="23" t="s">
        <v>138</v>
      </c>
      <c s="23" t="s">
        <v>200</v>
      </c>
      <c s="19" t="s">
        <v>37</v>
      </c>
      <c s="24" t="s">
        <v>201</v>
      </c>
      <c s="25" t="s">
        <v>108</v>
      </c>
      <c s="26">
        <v>3.2</v>
      </c>
      <c s="27">
        <v>0</v>
      </c>
      <c s="27">
        <f>ROUND(ROUND(H64,2)*ROUND(G64,3),2)</f>
      </c>
      <c r="O64">
        <f>(I64*21)/100</f>
      </c>
      <c t="s">
        <v>13</v>
      </c>
    </row>
    <row r="65" spans="1:5" ht="12.75">
      <c r="A65" s="28" t="s">
        <v>40</v>
      </c>
      <c r="E65" s="29" t="s">
        <v>37</v>
      </c>
    </row>
    <row r="66" spans="1:5" ht="12.75">
      <c r="A66" s="30" t="s">
        <v>42</v>
      </c>
      <c r="E66" s="31" t="s">
        <v>324</v>
      </c>
    </row>
    <row r="67" spans="1:5" ht="255">
      <c r="A67" t="s">
        <v>43</v>
      </c>
      <c r="E67" s="29" t="s">
        <v>203</v>
      </c>
    </row>
    <row r="68" spans="1:18" ht="12.75" customHeight="1">
      <c r="A68" s="5" t="s">
        <v>33</v>
      </c>
      <c s="5"/>
      <c s="35" t="s">
        <v>30</v>
      </c>
      <c s="5"/>
      <c s="21" t="s">
        <v>204</v>
      </c>
      <c s="5"/>
      <c s="5"/>
      <c s="5"/>
      <c s="36">
        <f>0+Q68</f>
      </c>
      <c r="O68">
        <f>0+R68</f>
      </c>
      <c r="Q68">
        <f>0+I69+I73+I77+I81+I85+I89+I93</f>
      </c>
      <c>
        <f>0+O69+O73+O77+O81+O85+O89+O93</f>
      </c>
    </row>
    <row r="69" spans="1:16" ht="12.75">
      <c r="A69" s="19" t="s">
        <v>35</v>
      </c>
      <c s="23" t="s">
        <v>144</v>
      </c>
      <c s="23" t="s">
        <v>206</v>
      </c>
      <c s="19" t="s">
        <v>37</v>
      </c>
      <c s="24" t="s">
        <v>207</v>
      </c>
      <c s="25" t="s">
        <v>76</v>
      </c>
      <c s="26">
        <v>11</v>
      </c>
      <c s="27">
        <v>0</v>
      </c>
      <c s="27">
        <f>ROUND(ROUND(H69,2)*ROUND(G69,3),2)</f>
      </c>
      <c r="O69">
        <f>(I69*21)/100</f>
      </c>
      <c t="s">
        <v>13</v>
      </c>
    </row>
    <row r="70" spans="1:5" ht="12.75">
      <c r="A70" s="28" t="s">
        <v>40</v>
      </c>
      <c r="E70" s="29" t="s">
        <v>37</v>
      </c>
    </row>
    <row r="71" spans="1:5" ht="76.5">
      <c r="A71" s="30" t="s">
        <v>42</v>
      </c>
      <c r="E71" s="31" t="s">
        <v>325</v>
      </c>
    </row>
    <row r="72" spans="1:5" ht="25.5">
      <c r="A72" t="s">
        <v>43</v>
      </c>
      <c r="E72" s="29" t="s">
        <v>209</v>
      </c>
    </row>
    <row r="73" spans="1:16" ht="12.75">
      <c r="A73" s="19" t="s">
        <v>35</v>
      </c>
      <c s="23" t="s">
        <v>149</v>
      </c>
      <c s="23" t="s">
        <v>211</v>
      </c>
      <c s="19" t="s">
        <v>37</v>
      </c>
      <c s="24" t="s">
        <v>212</v>
      </c>
      <c s="25" t="s">
        <v>76</v>
      </c>
      <c s="26">
        <v>1</v>
      </c>
      <c s="27">
        <v>0</v>
      </c>
      <c s="27">
        <f>ROUND(ROUND(H73,2)*ROUND(G73,3),2)</f>
      </c>
      <c r="O73">
        <f>(I73*21)/100</f>
      </c>
      <c t="s">
        <v>13</v>
      </c>
    </row>
    <row r="74" spans="1:5" ht="12.75">
      <c r="A74" s="28" t="s">
        <v>40</v>
      </c>
      <c r="E74" s="29" t="s">
        <v>37</v>
      </c>
    </row>
    <row r="75" spans="1:5" ht="38.25">
      <c r="A75" s="30" t="s">
        <v>42</v>
      </c>
      <c r="E75" s="31" t="s">
        <v>326</v>
      </c>
    </row>
    <row r="76" spans="1:5" ht="25.5">
      <c r="A76" t="s">
        <v>43</v>
      </c>
      <c r="E76" s="29" t="s">
        <v>214</v>
      </c>
    </row>
    <row r="77" spans="1:16" ht="12.75">
      <c r="A77" s="19" t="s">
        <v>35</v>
      </c>
      <c s="23" t="s">
        <v>155</v>
      </c>
      <c s="23" t="s">
        <v>216</v>
      </c>
      <c s="19" t="s">
        <v>37</v>
      </c>
      <c s="24" t="s">
        <v>217</v>
      </c>
      <c s="25" t="s">
        <v>76</v>
      </c>
      <c s="26">
        <v>1</v>
      </c>
      <c s="27">
        <v>0</v>
      </c>
      <c s="27">
        <f>ROUND(ROUND(H77,2)*ROUND(G77,3),2)</f>
      </c>
      <c r="O77">
        <f>(I77*21)/100</f>
      </c>
      <c t="s">
        <v>13</v>
      </c>
    </row>
    <row r="78" spans="1:5" ht="12.75">
      <c r="A78" s="28" t="s">
        <v>40</v>
      </c>
      <c r="E78" s="29" t="s">
        <v>37</v>
      </c>
    </row>
    <row r="79" spans="1:5" ht="38.25">
      <c r="A79" s="30" t="s">
        <v>42</v>
      </c>
      <c r="E79" s="31" t="s">
        <v>327</v>
      </c>
    </row>
    <row r="80" spans="1:5" ht="25.5">
      <c r="A80" t="s">
        <v>43</v>
      </c>
      <c r="E80" s="29" t="s">
        <v>214</v>
      </c>
    </row>
    <row r="81" spans="1:16" ht="25.5">
      <c r="A81" s="19" t="s">
        <v>35</v>
      </c>
      <c s="23" t="s">
        <v>160</v>
      </c>
      <c s="23" t="s">
        <v>220</v>
      </c>
      <c s="19" t="s">
        <v>37</v>
      </c>
      <c s="24" t="s">
        <v>221</v>
      </c>
      <c s="25" t="s">
        <v>76</v>
      </c>
      <c s="26">
        <v>7</v>
      </c>
      <c s="27">
        <v>0</v>
      </c>
      <c s="27">
        <f>ROUND(ROUND(H81,2)*ROUND(G81,3),2)</f>
      </c>
      <c r="O81">
        <f>(I81*21)/100</f>
      </c>
      <c t="s">
        <v>13</v>
      </c>
    </row>
    <row r="82" spans="1:5" ht="12.75">
      <c r="A82" s="28" t="s">
        <v>40</v>
      </c>
      <c r="E82" s="29" t="s">
        <v>37</v>
      </c>
    </row>
    <row r="83" spans="1:5" ht="25.5">
      <c r="A83" s="30" t="s">
        <v>42</v>
      </c>
      <c r="E83" s="31" t="s">
        <v>328</v>
      </c>
    </row>
    <row r="84" spans="1:5" ht="25.5">
      <c r="A84" t="s">
        <v>43</v>
      </c>
      <c r="E84" s="29" t="s">
        <v>223</v>
      </c>
    </row>
    <row r="85" spans="1:16" ht="12.75">
      <c r="A85" s="19" t="s">
        <v>35</v>
      </c>
      <c s="23" t="s">
        <v>165</v>
      </c>
      <c s="23" t="s">
        <v>230</v>
      </c>
      <c s="19" t="s">
        <v>37</v>
      </c>
      <c s="24" t="s">
        <v>231</v>
      </c>
      <c s="25" t="s">
        <v>108</v>
      </c>
      <c s="26">
        <v>208.5</v>
      </c>
      <c s="27">
        <v>0</v>
      </c>
      <c s="27">
        <f>ROUND(ROUND(H85,2)*ROUND(G85,3),2)</f>
      </c>
      <c r="O85">
        <f>(I85*21)/100</f>
      </c>
      <c t="s">
        <v>13</v>
      </c>
    </row>
    <row r="86" spans="1:5" ht="12.75">
      <c r="A86" s="28" t="s">
        <v>40</v>
      </c>
      <c r="E86" s="29" t="s">
        <v>37</v>
      </c>
    </row>
    <row r="87" spans="1:5" ht="25.5">
      <c r="A87" s="30" t="s">
        <v>42</v>
      </c>
      <c r="E87" s="31" t="s">
        <v>329</v>
      </c>
    </row>
    <row r="88" spans="1:5" ht="51">
      <c r="A88" t="s">
        <v>43</v>
      </c>
      <c r="E88" s="29" t="s">
        <v>233</v>
      </c>
    </row>
    <row r="89" spans="1:16" ht="12.75">
      <c r="A89" s="19" t="s">
        <v>35</v>
      </c>
      <c s="23" t="s">
        <v>167</v>
      </c>
      <c s="23" t="s">
        <v>235</v>
      </c>
      <c s="19" t="s">
        <v>37</v>
      </c>
      <c s="24" t="s">
        <v>236</v>
      </c>
      <c s="25" t="s">
        <v>108</v>
      </c>
      <c s="26">
        <v>191.5</v>
      </c>
      <c s="27">
        <v>0</v>
      </c>
      <c s="27">
        <f>ROUND(ROUND(H89,2)*ROUND(G89,3),2)</f>
      </c>
      <c r="O89">
        <f>(I89*21)/100</f>
      </c>
      <c t="s">
        <v>13</v>
      </c>
    </row>
    <row r="90" spans="1:5" ht="12.75">
      <c r="A90" s="28" t="s">
        <v>40</v>
      </c>
      <c r="E90" s="29" t="s">
        <v>37</v>
      </c>
    </row>
    <row r="91" spans="1:5" ht="25.5">
      <c r="A91" s="30" t="s">
        <v>42</v>
      </c>
      <c r="E91" s="31" t="s">
        <v>330</v>
      </c>
    </row>
    <row r="92" spans="1:5" ht="51">
      <c r="A92" t="s">
        <v>43</v>
      </c>
      <c r="E92" s="29" t="s">
        <v>233</v>
      </c>
    </row>
    <row r="93" spans="1:16" ht="12.75">
      <c r="A93" s="19" t="s">
        <v>35</v>
      </c>
      <c s="23" t="s">
        <v>172</v>
      </c>
      <c s="23" t="s">
        <v>331</v>
      </c>
      <c s="19" t="s">
        <v>37</v>
      </c>
      <c s="24" t="s">
        <v>332</v>
      </c>
      <c s="25" t="s">
        <v>100</v>
      </c>
      <c s="26">
        <v>0.225</v>
      </c>
      <c s="27">
        <v>0</v>
      </c>
      <c s="27">
        <f>ROUND(ROUND(H93,2)*ROUND(G93,3),2)</f>
      </c>
      <c r="O93">
        <f>(I93*21)/100</f>
      </c>
      <c t="s">
        <v>13</v>
      </c>
    </row>
    <row r="94" spans="1:5" ht="12.75">
      <c r="A94" s="28" t="s">
        <v>40</v>
      </c>
      <c r="E94" s="29" t="s">
        <v>37</v>
      </c>
    </row>
    <row r="95" spans="1:5" ht="25.5">
      <c r="A95" s="30" t="s">
        <v>42</v>
      </c>
      <c r="E95" s="31" t="s">
        <v>333</v>
      </c>
    </row>
    <row r="96" spans="1:5" ht="76.5">
      <c r="A96" t="s">
        <v>43</v>
      </c>
      <c r="E96" s="29"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0+O8+O37+O74+O95+O100+O109</f>
      </c>
      <c t="s">
        <v>12</v>
      </c>
    </row>
    <row r="3" spans="1:16" ht="15" customHeight="1">
      <c r="A3" t="s">
        <v>1</v>
      </c>
      <c s="8" t="s">
        <v>4</v>
      </c>
      <c s="9" t="s">
        <v>5</v>
      </c>
      <c s="1"/>
      <c s="10" t="s">
        <v>6</v>
      </c>
      <c s="1"/>
      <c s="4"/>
      <c s="3" t="s">
        <v>335</v>
      </c>
      <c s="32">
        <f>0+I8+I37+I74+I95+I100+I109</f>
      </c>
      <c r="O3" t="s">
        <v>9</v>
      </c>
      <c t="s">
        <v>13</v>
      </c>
    </row>
    <row r="4" spans="1:16" ht="15" customHeight="1">
      <c r="A4" t="s">
        <v>7</v>
      </c>
      <c s="12" t="s">
        <v>8</v>
      </c>
      <c s="13" t="s">
        <v>335</v>
      </c>
      <c s="5"/>
      <c s="14" t="s">
        <v>336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25.5">
      <c r="A9" s="19" t="s">
        <v>35</v>
      </c>
      <c s="23" t="s">
        <v>19</v>
      </c>
      <c s="23" t="s">
        <v>337</v>
      </c>
      <c s="19" t="s">
        <v>37</v>
      </c>
      <c s="24" t="s">
        <v>338</v>
      </c>
      <c s="25" t="s">
        <v>88</v>
      </c>
      <c s="26">
        <v>24.462</v>
      </c>
      <c s="27">
        <v>0</v>
      </c>
      <c s="27">
        <f>ROUND(ROUND(H9,2)*ROUND(G9,3),2)</f>
      </c>
      <c r="O9">
        <f>(I9*21)/100</f>
      </c>
      <c t="s">
        <v>13</v>
      </c>
    </row>
    <row r="10" spans="1:5" ht="12.75">
      <c r="A10" s="28" t="s">
        <v>40</v>
      </c>
      <c r="E10" s="29" t="s">
        <v>37</v>
      </c>
    </row>
    <row r="11" spans="1:5" ht="12.75">
      <c r="A11" s="30" t="s">
        <v>42</v>
      </c>
      <c r="E11" s="31" t="s">
        <v>339</v>
      </c>
    </row>
    <row r="12" spans="1:5" ht="140.25">
      <c r="A12" t="s">
        <v>43</v>
      </c>
      <c r="E12" s="29" t="s">
        <v>340</v>
      </c>
    </row>
    <row r="13" spans="1:16" ht="25.5">
      <c r="A13" s="19" t="s">
        <v>35</v>
      </c>
      <c s="23" t="s">
        <v>13</v>
      </c>
      <c s="23" t="s">
        <v>341</v>
      </c>
      <c s="19" t="s">
        <v>37</v>
      </c>
      <c s="24" t="s">
        <v>342</v>
      </c>
      <c s="25" t="s">
        <v>88</v>
      </c>
      <c s="26">
        <v>39.245</v>
      </c>
      <c s="27">
        <v>0</v>
      </c>
      <c s="27">
        <f>ROUND(ROUND(H13,2)*ROUND(G13,3),2)</f>
      </c>
      <c r="O13">
        <f>(I13*21)/100</f>
      </c>
      <c t="s">
        <v>13</v>
      </c>
    </row>
    <row r="14" spans="1:5" ht="12.75">
      <c r="A14" s="28" t="s">
        <v>40</v>
      </c>
      <c r="E14" s="29" t="s">
        <v>37</v>
      </c>
    </row>
    <row r="15" spans="1:5" ht="38.25">
      <c r="A15" s="30" t="s">
        <v>42</v>
      </c>
      <c r="E15" s="31" t="s">
        <v>343</v>
      </c>
    </row>
    <row r="16" spans="1:5" ht="140.25">
      <c r="A16" t="s">
        <v>43</v>
      </c>
      <c r="E16" s="29" t="s">
        <v>340</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25.5">
      <c r="A19" s="30" t="s">
        <v>42</v>
      </c>
      <c r="E19" s="31" t="s">
        <v>344</v>
      </c>
    </row>
    <row r="20" spans="1:5" ht="12.75">
      <c r="A20" t="s">
        <v>43</v>
      </c>
      <c r="E20" s="29" t="s">
        <v>44</v>
      </c>
    </row>
    <row r="21" spans="1:16" ht="12.75">
      <c r="A21" s="19" t="s">
        <v>35</v>
      </c>
      <c s="23" t="s">
        <v>23</v>
      </c>
      <c s="23" t="s">
        <v>345</v>
      </c>
      <c s="19" t="s">
        <v>37</v>
      </c>
      <c s="24" t="s">
        <v>346</v>
      </c>
      <c s="25" t="s">
        <v>48</v>
      </c>
      <c s="26">
        <v>1</v>
      </c>
      <c s="27">
        <v>0</v>
      </c>
      <c s="27">
        <f>ROUND(ROUND(H21,2)*ROUND(G21,3),2)</f>
      </c>
      <c r="O21">
        <f>(I21*21)/100</f>
      </c>
      <c t="s">
        <v>13</v>
      </c>
    </row>
    <row r="22" spans="1:5" ht="12.75">
      <c r="A22" s="28" t="s">
        <v>40</v>
      </c>
      <c r="E22" s="29" t="s">
        <v>37</v>
      </c>
    </row>
    <row r="23" spans="1:5" ht="63.75">
      <c r="A23" s="30" t="s">
        <v>42</v>
      </c>
      <c r="E23" s="31" t="s">
        <v>347</v>
      </c>
    </row>
    <row r="24" spans="1:5" ht="38.25">
      <c r="A24" t="s">
        <v>43</v>
      </c>
      <c r="E24" s="29" t="s">
        <v>348</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25.5">
      <c r="A27" s="30" t="s">
        <v>42</v>
      </c>
      <c r="E27" s="31" t="s">
        <v>349</v>
      </c>
    </row>
    <row r="28" spans="1:5" ht="12.75">
      <c r="A28" t="s">
        <v>43</v>
      </c>
      <c r="E28" s="29" t="s">
        <v>50</v>
      </c>
    </row>
    <row r="29" spans="1:16" ht="12.75">
      <c r="A29" s="19" t="s">
        <v>35</v>
      </c>
      <c s="23" t="s">
        <v>27</v>
      </c>
      <c s="23" t="s">
        <v>350</v>
      </c>
      <c s="19" t="s">
        <v>37</v>
      </c>
      <c s="24" t="s">
        <v>351</v>
      </c>
      <c s="25" t="s">
        <v>48</v>
      </c>
      <c s="26">
        <v>1</v>
      </c>
      <c s="27">
        <v>0</v>
      </c>
      <c s="27">
        <f>ROUND(ROUND(H29,2)*ROUND(G29,3),2)</f>
      </c>
      <c r="O29">
        <f>(I29*21)/100</f>
      </c>
      <c t="s">
        <v>13</v>
      </c>
    </row>
    <row r="30" spans="1:5" ht="12.75">
      <c r="A30" s="28" t="s">
        <v>40</v>
      </c>
      <c r="E30" s="29" t="s">
        <v>37</v>
      </c>
    </row>
    <row r="31" spans="1:5" ht="25.5">
      <c r="A31" s="30" t="s">
        <v>42</v>
      </c>
      <c r="E31" s="31" t="s">
        <v>352</v>
      </c>
    </row>
    <row r="32" spans="1:5" ht="12.75">
      <c r="A32" t="s">
        <v>43</v>
      </c>
      <c r="E32" s="29" t="s">
        <v>50</v>
      </c>
    </row>
    <row r="33" spans="1:16" ht="12.75">
      <c r="A33" s="19" t="s">
        <v>35</v>
      </c>
      <c s="23" t="s">
        <v>61</v>
      </c>
      <c s="23" t="s">
        <v>353</v>
      </c>
      <c s="19" t="s">
        <v>37</v>
      </c>
      <c s="24" t="s">
        <v>354</v>
      </c>
      <c s="25" t="s">
        <v>48</v>
      </c>
      <c s="26">
        <v>1</v>
      </c>
      <c s="27">
        <v>0</v>
      </c>
      <c s="27">
        <f>ROUND(ROUND(H33,2)*ROUND(G33,3),2)</f>
      </c>
      <c r="O33">
        <f>(I33*21)/100</f>
      </c>
      <c t="s">
        <v>13</v>
      </c>
    </row>
    <row r="34" spans="1:5" ht="12.75">
      <c r="A34" s="28" t="s">
        <v>40</v>
      </c>
      <c r="E34" s="29" t="s">
        <v>37</v>
      </c>
    </row>
    <row r="35" spans="1:5" ht="51">
      <c r="A35" s="30" t="s">
        <v>42</v>
      </c>
      <c r="E35" s="31" t="s">
        <v>355</v>
      </c>
    </row>
    <row r="36" spans="1:5" ht="12.75">
      <c r="A36" t="s">
        <v>43</v>
      </c>
      <c r="E36" s="29" t="s">
        <v>356</v>
      </c>
    </row>
    <row r="37" spans="1:18" ht="12.75" customHeight="1">
      <c r="A37" s="5" t="s">
        <v>33</v>
      </c>
      <c s="5"/>
      <c s="35" t="s">
        <v>19</v>
      </c>
      <c s="5"/>
      <c s="21" t="s">
        <v>97</v>
      </c>
      <c s="5"/>
      <c s="5"/>
      <c s="5"/>
      <c s="36">
        <f>0+Q37</f>
      </c>
      <c r="O37">
        <f>0+R37</f>
      </c>
      <c r="Q37">
        <f>0+I38+I42+I46+I50+I54+I58+I62+I66+I70</f>
      </c>
      <c>
        <f>0+O38+O42+O46+O50+O54+O58+O62+O66+O70</f>
      </c>
    </row>
    <row r="38" spans="1:16" ht="12.75">
      <c r="A38" s="19" t="s">
        <v>35</v>
      </c>
      <c s="23" t="s">
        <v>66</v>
      </c>
      <c s="23" t="s">
        <v>116</v>
      </c>
      <c s="19" t="s">
        <v>37</v>
      </c>
      <c s="24" t="s">
        <v>117</v>
      </c>
      <c s="25" t="s">
        <v>100</v>
      </c>
      <c s="26">
        <v>4.9</v>
      </c>
      <c s="27">
        <v>0</v>
      </c>
      <c s="27">
        <f>ROUND(ROUND(H38,2)*ROUND(G38,3),2)</f>
      </c>
      <c r="O38">
        <f>(I38*21)/100</f>
      </c>
      <c t="s">
        <v>13</v>
      </c>
    </row>
    <row r="39" spans="1:5" ht="12.75">
      <c r="A39" s="28" t="s">
        <v>40</v>
      </c>
      <c r="E39" s="29" t="s">
        <v>37</v>
      </c>
    </row>
    <row r="40" spans="1:5" ht="38.25">
      <c r="A40" s="30" t="s">
        <v>42</v>
      </c>
      <c r="E40" s="31" t="s">
        <v>357</v>
      </c>
    </row>
    <row r="41" spans="1:5" ht="38.25">
      <c r="A41" t="s">
        <v>43</v>
      </c>
      <c r="E41" s="29" t="s">
        <v>119</v>
      </c>
    </row>
    <row r="42" spans="1:16" ht="12.75">
      <c r="A42" s="19" t="s">
        <v>35</v>
      </c>
      <c s="23" t="s">
        <v>30</v>
      </c>
      <c s="23" t="s">
        <v>358</v>
      </c>
      <c s="19" t="s">
        <v>37</v>
      </c>
      <c s="24" t="s">
        <v>359</v>
      </c>
      <c s="25" t="s">
        <v>100</v>
      </c>
      <c s="26">
        <v>8.39</v>
      </c>
      <c s="27">
        <v>0</v>
      </c>
      <c s="27">
        <f>ROUND(ROUND(H42,2)*ROUND(G42,3),2)</f>
      </c>
      <c r="O42">
        <f>(I42*21)/100</f>
      </c>
      <c t="s">
        <v>13</v>
      </c>
    </row>
    <row r="43" spans="1:5" ht="12.75">
      <c r="A43" s="28" t="s">
        <v>40</v>
      </c>
      <c r="E43" s="29" t="s">
        <v>37</v>
      </c>
    </row>
    <row r="44" spans="1:5" ht="76.5">
      <c r="A44" s="30" t="s">
        <v>42</v>
      </c>
      <c r="E44" s="31" t="s">
        <v>360</v>
      </c>
    </row>
    <row r="45" spans="1:5" ht="306">
      <c r="A45" t="s">
        <v>43</v>
      </c>
      <c r="E45" s="29" t="s">
        <v>361</v>
      </c>
    </row>
    <row r="46" spans="1:16" ht="12.75">
      <c r="A46" s="19" t="s">
        <v>35</v>
      </c>
      <c s="23" t="s">
        <v>32</v>
      </c>
      <c s="23" t="s">
        <v>362</v>
      </c>
      <c s="19" t="s">
        <v>37</v>
      </c>
      <c s="24" t="s">
        <v>363</v>
      </c>
      <c s="25" t="s">
        <v>100</v>
      </c>
      <c s="26">
        <v>13.59</v>
      </c>
      <c s="27">
        <v>0</v>
      </c>
      <c s="27">
        <f>ROUND(ROUND(H46,2)*ROUND(G46,3),2)</f>
      </c>
      <c r="O46">
        <f>(I46*21)/100</f>
      </c>
      <c t="s">
        <v>13</v>
      </c>
    </row>
    <row r="47" spans="1:5" ht="12.75">
      <c r="A47" s="28" t="s">
        <v>40</v>
      </c>
      <c r="E47" s="29" t="s">
        <v>37</v>
      </c>
    </row>
    <row r="48" spans="1:5" ht="178.5">
      <c r="A48" s="30" t="s">
        <v>42</v>
      </c>
      <c r="E48" s="31" t="s">
        <v>364</v>
      </c>
    </row>
    <row r="49" spans="1:5" ht="318.75">
      <c r="A49" t="s">
        <v>43</v>
      </c>
      <c r="E49" s="29" t="s">
        <v>132</v>
      </c>
    </row>
    <row r="50" spans="1:16" ht="12.75">
      <c r="A50" s="19" t="s">
        <v>35</v>
      </c>
      <c s="23" t="s">
        <v>79</v>
      </c>
      <c s="23" t="s">
        <v>365</v>
      </c>
      <c s="19" t="s">
        <v>37</v>
      </c>
      <c s="24" t="s">
        <v>366</v>
      </c>
      <c s="25" t="s">
        <v>100</v>
      </c>
      <c s="26">
        <v>13.59</v>
      </c>
      <c s="27">
        <v>0</v>
      </c>
      <c s="27">
        <f>ROUND(ROUND(H50,2)*ROUND(G50,3),2)</f>
      </c>
      <c r="O50">
        <f>(I50*21)/100</f>
      </c>
      <c t="s">
        <v>13</v>
      </c>
    </row>
    <row r="51" spans="1:5" ht="12.75">
      <c r="A51" s="28" t="s">
        <v>40</v>
      </c>
      <c r="E51" s="29" t="s">
        <v>37</v>
      </c>
    </row>
    <row r="52" spans="1:5" ht="204">
      <c r="A52" s="30" t="s">
        <v>42</v>
      </c>
      <c r="E52" s="31" t="s">
        <v>367</v>
      </c>
    </row>
    <row r="53" spans="1:5" ht="318.75">
      <c r="A53" t="s">
        <v>43</v>
      </c>
      <c r="E53" s="29" t="s">
        <v>368</v>
      </c>
    </row>
    <row r="54" spans="1:16" ht="12.75">
      <c r="A54" s="19" t="s">
        <v>35</v>
      </c>
      <c s="23" t="s">
        <v>127</v>
      </c>
      <c s="23" t="s">
        <v>369</v>
      </c>
      <c s="19" t="s">
        <v>37</v>
      </c>
      <c s="24" t="s">
        <v>370</v>
      </c>
      <c s="25" t="s">
        <v>100</v>
      </c>
      <c s="26">
        <v>39.145</v>
      </c>
      <c s="27">
        <v>0</v>
      </c>
      <c s="27">
        <f>ROUND(ROUND(H54,2)*ROUND(G54,3),2)</f>
      </c>
      <c r="O54">
        <f>(I54*21)/100</f>
      </c>
      <c t="s">
        <v>13</v>
      </c>
    </row>
    <row r="55" spans="1:5" ht="12.75">
      <c r="A55" s="28" t="s">
        <v>40</v>
      </c>
      <c r="E55" s="29" t="s">
        <v>37</v>
      </c>
    </row>
    <row r="56" spans="1:5" ht="114.75">
      <c r="A56" s="30" t="s">
        <v>42</v>
      </c>
      <c r="E56" s="31" t="s">
        <v>371</v>
      </c>
    </row>
    <row r="57" spans="1:5" ht="191.25">
      <c r="A57" t="s">
        <v>43</v>
      </c>
      <c r="E57" s="29" t="s">
        <v>372</v>
      </c>
    </row>
    <row r="58" spans="1:16" ht="12.75">
      <c r="A58" s="19" t="s">
        <v>35</v>
      </c>
      <c s="23" t="s">
        <v>133</v>
      </c>
      <c s="23" t="s">
        <v>373</v>
      </c>
      <c s="19" t="s">
        <v>37</v>
      </c>
      <c s="24" t="s">
        <v>374</v>
      </c>
      <c s="25" t="s">
        <v>100</v>
      </c>
      <c s="26">
        <v>3.51</v>
      </c>
      <c s="27">
        <v>0</v>
      </c>
      <c s="27">
        <f>ROUND(ROUND(H58,2)*ROUND(G58,3),2)</f>
      </c>
      <c r="O58">
        <f>(I58*21)/100</f>
      </c>
      <c t="s">
        <v>13</v>
      </c>
    </row>
    <row r="59" spans="1:5" ht="12.75">
      <c r="A59" s="28" t="s">
        <v>40</v>
      </c>
      <c r="E59" s="29" t="s">
        <v>37</v>
      </c>
    </row>
    <row r="60" spans="1:5" ht="76.5">
      <c r="A60" s="30" t="s">
        <v>42</v>
      </c>
      <c r="E60" s="31" t="s">
        <v>375</v>
      </c>
    </row>
    <row r="61" spans="1:5" ht="229.5">
      <c r="A61" t="s">
        <v>43</v>
      </c>
      <c r="E61" s="29" t="s">
        <v>376</v>
      </c>
    </row>
    <row r="62" spans="1:16" ht="12.75">
      <c r="A62" s="19" t="s">
        <v>35</v>
      </c>
      <c s="23" t="s">
        <v>138</v>
      </c>
      <c s="23" t="s">
        <v>377</v>
      </c>
      <c s="19" t="s">
        <v>37</v>
      </c>
      <c s="24" t="s">
        <v>378</v>
      </c>
      <c s="25" t="s">
        <v>100</v>
      </c>
      <c s="26">
        <v>4.875</v>
      </c>
      <c s="27">
        <v>0</v>
      </c>
      <c s="27">
        <f>ROUND(ROUND(H62,2)*ROUND(G62,3),2)</f>
      </c>
      <c r="O62">
        <f>(I62*21)/100</f>
      </c>
      <c t="s">
        <v>13</v>
      </c>
    </row>
    <row r="63" spans="1:5" ht="12.75">
      <c r="A63" s="28" t="s">
        <v>40</v>
      </c>
      <c r="E63" s="29" t="s">
        <v>37</v>
      </c>
    </row>
    <row r="64" spans="1:5" ht="63.75">
      <c r="A64" s="30" t="s">
        <v>42</v>
      </c>
      <c r="E64" s="31" t="s">
        <v>379</v>
      </c>
    </row>
    <row r="65" spans="1:5" ht="38.25">
      <c r="A65" t="s">
        <v>43</v>
      </c>
      <c r="E65" s="29" t="s">
        <v>314</v>
      </c>
    </row>
    <row r="66" spans="1:16" ht="12.75">
      <c r="A66" s="19" t="s">
        <v>35</v>
      </c>
      <c s="23" t="s">
        <v>144</v>
      </c>
      <c s="23" t="s">
        <v>380</v>
      </c>
      <c s="19" t="s">
        <v>37</v>
      </c>
      <c s="24" t="s">
        <v>381</v>
      </c>
      <c s="25" t="s">
        <v>141</v>
      </c>
      <c s="26">
        <v>32.533</v>
      </c>
      <c s="27">
        <v>0</v>
      </c>
      <c s="27">
        <f>ROUND(ROUND(H66,2)*ROUND(G66,3),2)</f>
      </c>
      <c r="O66">
        <f>(I66*21)/100</f>
      </c>
      <c t="s">
        <v>13</v>
      </c>
    </row>
    <row r="67" spans="1:5" ht="12.75">
      <c r="A67" s="28" t="s">
        <v>40</v>
      </c>
      <c r="E67" s="29" t="s">
        <v>37</v>
      </c>
    </row>
    <row r="68" spans="1:5" ht="12.75">
      <c r="A68" s="30" t="s">
        <v>42</v>
      </c>
      <c r="E68" s="31" t="s">
        <v>382</v>
      </c>
    </row>
    <row r="69" spans="1:5" ht="25.5">
      <c r="A69" t="s">
        <v>43</v>
      </c>
      <c r="E69" s="29" t="s">
        <v>383</v>
      </c>
    </row>
    <row r="70" spans="1:16" ht="12.75">
      <c r="A70" s="19" t="s">
        <v>35</v>
      </c>
      <c s="23" t="s">
        <v>149</v>
      </c>
      <c s="23" t="s">
        <v>316</v>
      </c>
      <c s="19" t="s">
        <v>37</v>
      </c>
      <c s="24" t="s">
        <v>317</v>
      </c>
      <c s="25" t="s">
        <v>141</v>
      </c>
      <c s="26">
        <v>32.5</v>
      </c>
      <c s="27">
        <v>0</v>
      </c>
      <c s="27">
        <f>ROUND(ROUND(H70,2)*ROUND(G70,3),2)</f>
      </c>
      <c r="O70">
        <f>(I70*21)/100</f>
      </c>
      <c t="s">
        <v>13</v>
      </c>
    </row>
    <row r="71" spans="1:5" ht="12.75">
      <c r="A71" s="28" t="s">
        <v>40</v>
      </c>
      <c r="E71" s="29" t="s">
        <v>37</v>
      </c>
    </row>
    <row r="72" spans="1:5" ht="12.75">
      <c r="A72" s="30" t="s">
        <v>42</v>
      </c>
      <c r="E72" s="31" t="s">
        <v>384</v>
      </c>
    </row>
    <row r="73" spans="1:5" ht="38.25">
      <c r="A73" t="s">
        <v>43</v>
      </c>
      <c r="E73" s="29" t="s">
        <v>319</v>
      </c>
    </row>
    <row r="74" spans="1:18" ht="12.75" customHeight="1">
      <c r="A74" s="5" t="s">
        <v>33</v>
      </c>
      <c s="5"/>
      <c s="35" t="s">
        <v>13</v>
      </c>
      <c s="5"/>
      <c s="21" t="s">
        <v>385</v>
      </c>
      <c s="5"/>
      <c s="5"/>
      <c s="5"/>
      <c s="36">
        <f>0+Q74</f>
      </c>
      <c r="O74">
        <f>0+R74</f>
      </c>
      <c r="Q74">
        <f>0+I75+I79+I83+I87+I91</f>
      </c>
      <c>
        <f>0+O75+O79+O83+O87+O91</f>
      </c>
    </row>
    <row r="75" spans="1:16" ht="12.75">
      <c r="A75" s="19" t="s">
        <v>35</v>
      </c>
      <c s="23" t="s">
        <v>155</v>
      </c>
      <c s="23" t="s">
        <v>386</v>
      </c>
      <c s="19" t="s">
        <v>37</v>
      </c>
      <c s="24" t="s">
        <v>387</v>
      </c>
      <c s="25" t="s">
        <v>88</v>
      </c>
      <c s="26">
        <v>3.37</v>
      </c>
      <c s="27">
        <v>0</v>
      </c>
      <c s="27">
        <f>ROUND(ROUND(H75,2)*ROUND(G75,3),2)</f>
      </c>
      <c r="O75">
        <f>(I75*21)/100</f>
      </c>
      <c t="s">
        <v>13</v>
      </c>
    </row>
    <row r="76" spans="1:5" ht="12.75">
      <c r="A76" s="28" t="s">
        <v>40</v>
      </c>
      <c r="E76" s="29" t="s">
        <v>37</v>
      </c>
    </row>
    <row r="77" spans="1:5" ht="127.5">
      <c r="A77" s="30" t="s">
        <v>42</v>
      </c>
      <c r="E77" s="31" t="s">
        <v>388</v>
      </c>
    </row>
    <row r="78" spans="1:5" ht="38.25">
      <c r="A78" t="s">
        <v>43</v>
      </c>
      <c r="E78" s="29" t="s">
        <v>389</v>
      </c>
    </row>
    <row r="79" spans="1:16" ht="12.75">
      <c r="A79" s="19" t="s">
        <v>35</v>
      </c>
      <c s="23" t="s">
        <v>160</v>
      </c>
      <c s="23" t="s">
        <v>390</v>
      </c>
      <c s="19" t="s">
        <v>37</v>
      </c>
      <c s="24" t="s">
        <v>391</v>
      </c>
      <c s="25" t="s">
        <v>141</v>
      </c>
      <c s="26">
        <v>22.8</v>
      </c>
      <c s="27">
        <v>0</v>
      </c>
      <c s="27">
        <f>ROUND(ROUND(H79,2)*ROUND(G79,3),2)</f>
      </c>
      <c r="O79">
        <f>(I79*21)/100</f>
      </c>
      <c t="s">
        <v>13</v>
      </c>
    </row>
    <row r="80" spans="1:5" ht="12.75">
      <c r="A80" s="28" t="s">
        <v>40</v>
      </c>
      <c r="E80" s="29" t="s">
        <v>37</v>
      </c>
    </row>
    <row r="81" spans="1:5" ht="89.25">
      <c r="A81" s="30" t="s">
        <v>42</v>
      </c>
      <c r="E81" s="31" t="s">
        <v>392</v>
      </c>
    </row>
    <row r="82" spans="1:5" ht="12.75">
      <c r="A82" t="s">
        <v>43</v>
      </c>
      <c r="E82" s="29" t="s">
        <v>393</v>
      </c>
    </row>
    <row r="83" spans="1:16" ht="12.75">
      <c r="A83" s="19" t="s">
        <v>35</v>
      </c>
      <c s="23" t="s">
        <v>165</v>
      </c>
      <c s="23" t="s">
        <v>394</v>
      </c>
      <c s="19" t="s">
        <v>37</v>
      </c>
      <c s="24" t="s">
        <v>395</v>
      </c>
      <c s="25" t="s">
        <v>108</v>
      </c>
      <c s="26">
        <v>100</v>
      </c>
      <c s="27">
        <v>0</v>
      </c>
      <c s="27">
        <f>ROUND(ROUND(H83,2)*ROUND(G83,3),2)</f>
      </c>
      <c r="O83">
        <f>(I83*21)/100</f>
      </c>
      <c t="s">
        <v>13</v>
      </c>
    </row>
    <row r="84" spans="1:5" ht="12.75">
      <c r="A84" s="28" t="s">
        <v>40</v>
      </c>
      <c r="E84" s="29" t="s">
        <v>37</v>
      </c>
    </row>
    <row r="85" spans="1:5" ht="140.25">
      <c r="A85" s="30" t="s">
        <v>42</v>
      </c>
      <c r="E85" s="31" t="s">
        <v>396</v>
      </c>
    </row>
    <row r="86" spans="1:5" ht="63.75">
      <c r="A86" t="s">
        <v>43</v>
      </c>
      <c r="E86" s="29" t="s">
        <v>397</v>
      </c>
    </row>
    <row r="87" spans="1:16" ht="12.75">
      <c r="A87" s="19" t="s">
        <v>35</v>
      </c>
      <c s="23" t="s">
        <v>167</v>
      </c>
      <c s="23" t="s">
        <v>398</v>
      </c>
      <c s="19" t="s">
        <v>37</v>
      </c>
      <c s="24" t="s">
        <v>399</v>
      </c>
      <c s="25" t="s">
        <v>141</v>
      </c>
      <c s="26">
        <v>22.47</v>
      </c>
      <c s="27">
        <v>0</v>
      </c>
      <c s="27">
        <f>ROUND(ROUND(H87,2)*ROUND(G87,3),2)</f>
      </c>
      <c r="O87">
        <f>(I87*21)/100</f>
      </c>
      <c t="s">
        <v>13</v>
      </c>
    </row>
    <row r="88" spans="1:5" ht="12.75">
      <c r="A88" s="28" t="s">
        <v>40</v>
      </c>
      <c r="E88" s="29" t="s">
        <v>37</v>
      </c>
    </row>
    <row r="89" spans="1:5" ht="63.75">
      <c r="A89" s="30" t="s">
        <v>42</v>
      </c>
      <c r="E89" s="31" t="s">
        <v>400</v>
      </c>
    </row>
    <row r="90" spans="1:5" ht="102">
      <c r="A90" t="s">
        <v>43</v>
      </c>
      <c r="E90" s="29" t="s">
        <v>401</v>
      </c>
    </row>
    <row r="91" spans="1:16" ht="12.75">
      <c r="A91" s="19" t="s">
        <v>35</v>
      </c>
      <c s="23" t="s">
        <v>172</v>
      </c>
      <c s="23" t="s">
        <v>402</v>
      </c>
      <c s="19" t="s">
        <v>37</v>
      </c>
      <c s="24" t="s">
        <v>399</v>
      </c>
      <c s="25" t="s">
        <v>141</v>
      </c>
      <c s="26">
        <v>32.5</v>
      </c>
      <c s="27">
        <v>0</v>
      </c>
      <c s="27">
        <f>ROUND(ROUND(H91,2)*ROUND(G91,3),2)</f>
      </c>
      <c r="O91">
        <f>(I91*21)/100</f>
      </c>
      <c t="s">
        <v>13</v>
      </c>
    </row>
    <row r="92" spans="1:5" ht="12.75">
      <c r="A92" s="28" t="s">
        <v>40</v>
      </c>
      <c r="E92" s="29" t="s">
        <v>37</v>
      </c>
    </row>
    <row r="93" spans="1:5" ht="25.5">
      <c r="A93" s="30" t="s">
        <v>42</v>
      </c>
      <c r="E93" s="31" t="s">
        <v>403</v>
      </c>
    </row>
    <row r="94" spans="1:5" ht="102">
      <c r="A94" t="s">
        <v>43</v>
      </c>
      <c r="E94" s="29" t="s">
        <v>401</v>
      </c>
    </row>
    <row r="95" spans="1:18" ht="12.75" customHeight="1">
      <c r="A95" s="5" t="s">
        <v>33</v>
      </c>
      <c s="5"/>
      <c s="35" t="s">
        <v>12</v>
      </c>
      <c s="5"/>
      <c s="21" t="s">
        <v>270</v>
      </c>
      <c s="5"/>
      <c s="5"/>
      <c s="5"/>
      <c s="36">
        <f>0+Q95</f>
      </c>
      <c r="O95">
        <f>0+R95</f>
      </c>
      <c r="Q95">
        <f>0+I96</f>
      </c>
      <c>
        <f>0+O96</f>
      </c>
    </row>
    <row r="96" spans="1:16" ht="25.5">
      <c r="A96" s="19" t="s">
        <v>35</v>
      </c>
      <c s="23" t="s">
        <v>176</v>
      </c>
      <c s="23" t="s">
        <v>404</v>
      </c>
      <c s="19" t="s">
        <v>37</v>
      </c>
      <c s="24" t="s">
        <v>405</v>
      </c>
      <c s="25" t="s">
        <v>100</v>
      </c>
      <c s="26">
        <v>13.358</v>
      </c>
      <c s="27">
        <v>0</v>
      </c>
      <c s="27">
        <f>ROUND(ROUND(H96,2)*ROUND(G96,3),2)</f>
      </c>
      <c r="O96">
        <f>(I96*21)/100</f>
      </c>
      <c t="s">
        <v>13</v>
      </c>
    </row>
    <row r="97" spans="1:5" ht="12.75">
      <c r="A97" s="28" t="s">
        <v>40</v>
      </c>
      <c r="E97" s="29" t="s">
        <v>37</v>
      </c>
    </row>
    <row r="98" spans="1:5" ht="63.75">
      <c r="A98" s="30" t="s">
        <v>42</v>
      </c>
      <c r="E98" s="31" t="s">
        <v>406</v>
      </c>
    </row>
    <row r="99" spans="1:5" ht="25.5">
      <c r="A99" t="s">
        <v>43</v>
      </c>
      <c r="E99" s="29" t="s">
        <v>407</v>
      </c>
    </row>
    <row r="100" spans="1:18" ht="12.75" customHeight="1">
      <c r="A100" s="5" t="s">
        <v>33</v>
      </c>
      <c s="5"/>
      <c s="35" t="s">
        <v>23</v>
      </c>
      <c s="5"/>
      <c s="21" t="s">
        <v>408</v>
      </c>
      <c s="5"/>
      <c s="5"/>
      <c s="5"/>
      <c s="36">
        <f>0+Q100</f>
      </c>
      <c r="O100">
        <f>0+R100</f>
      </c>
      <c r="Q100">
        <f>0+I101+I105</f>
      </c>
      <c>
        <f>0+O101+O105</f>
      </c>
    </row>
    <row r="101" spans="1:16" ht="12.75">
      <c r="A101" s="19" t="s">
        <v>35</v>
      </c>
      <c s="23" t="s">
        <v>180</v>
      </c>
      <c s="23" t="s">
        <v>409</v>
      </c>
      <c s="19" t="s">
        <v>37</v>
      </c>
      <c s="24" t="s">
        <v>410</v>
      </c>
      <c s="25" t="s">
        <v>100</v>
      </c>
      <c s="26">
        <v>14.82</v>
      </c>
      <c s="27">
        <v>0</v>
      </c>
      <c s="27">
        <f>ROUND(ROUND(H101,2)*ROUND(G101,3),2)</f>
      </c>
      <c r="O101">
        <f>(I101*21)/100</f>
      </c>
      <c t="s">
        <v>13</v>
      </c>
    </row>
    <row r="102" spans="1:5" ht="12.75">
      <c r="A102" s="28" t="s">
        <v>40</v>
      </c>
      <c r="E102" s="29" t="s">
        <v>37</v>
      </c>
    </row>
    <row r="103" spans="1:5" ht="89.25">
      <c r="A103" s="30" t="s">
        <v>42</v>
      </c>
      <c r="E103" s="31" t="s">
        <v>411</v>
      </c>
    </row>
    <row r="104" spans="1:5" ht="38.25">
      <c r="A104" t="s">
        <v>43</v>
      </c>
      <c r="E104" s="29" t="s">
        <v>412</v>
      </c>
    </row>
    <row r="105" spans="1:16" ht="12.75">
      <c r="A105" s="19" t="s">
        <v>35</v>
      </c>
      <c s="23" t="s">
        <v>184</v>
      </c>
      <c s="23" t="s">
        <v>413</v>
      </c>
      <c s="19" t="s">
        <v>37</v>
      </c>
      <c s="24" t="s">
        <v>414</v>
      </c>
      <c s="25" t="s">
        <v>100</v>
      </c>
      <c s="26">
        <v>8.073</v>
      </c>
      <c s="27">
        <v>0</v>
      </c>
      <c s="27">
        <f>ROUND(ROUND(H105,2)*ROUND(G105,3),2)</f>
      </c>
      <c r="O105">
        <f>(I105*21)/100</f>
      </c>
      <c t="s">
        <v>13</v>
      </c>
    </row>
    <row r="106" spans="1:5" ht="12.75">
      <c r="A106" s="28" t="s">
        <v>40</v>
      </c>
      <c r="E106" s="29" t="s">
        <v>37</v>
      </c>
    </row>
    <row r="107" spans="1:5" ht="63.75">
      <c r="A107" s="30" t="s">
        <v>42</v>
      </c>
      <c r="E107" s="31" t="s">
        <v>415</v>
      </c>
    </row>
    <row r="108" spans="1:5" ht="38.25">
      <c r="A108" t="s">
        <v>43</v>
      </c>
      <c r="E108" s="29" t="s">
        <v>412</v>
      </c>
    </row>
    <row r="109" spans="1:18" ht="12.75" customHeight="1">
      <c r="A109" s="5" t="s">
        <v>33</v>
      </c>
      <c s="5"/>
      <c s="35" t="s">
        <v>30</v>
      </c>
      <c s="5"/>
      <c s="21" t="s">
        <v>204</v>
      </c>
      <c s="5"/>
      <c s="5"/>
      <c s="5"/>
      <c s="36">
        <f>0+Q109</f>
      </c>
      <c r="O109">
        <f>0+R109</f>
      </c>
      <c r="Q109">
        <f>0+I110+I114</f>
      </c>
      <c>
        <f>0+O110+O114</f>
      </c>
    </row>
    <row r="110" spans="1:16" ht="12.75">
      <c r="A110" s="19" t="s">
        <v>35</v>
      </c>
      <c s="23" t="s">
        <v>188</v>
      </c>
      <c s="23" t="s">
        <v>225</v>
      </c>
      <c s="19" t="s">
        <v>37</v>
      </c>
      <c s="24" t="s">
        <v>226</v>
      </c>
      <c s="25" t="s">
        <v>100</v>
      </c>
      <c s="26">
        <v>0.9</v>
      </c>
      <c s="27">
        <v>0</v>
      </c>
      <c s="27">
        <f>ROUND(ROUND(H110,2)*ROUND(G110,3),2)</f>
      </c>
      <c r="O110">
        <f>(I110*21)/100</f>
      </c>
      <c t="s">
        <v>13</v>
      </c>
    </row>
    <row r="111" spans="1:5" ht="12.75">
      <c r="A111" s="28" t="s">
        <v>40</v>
      </c>
      <c r="E111" s="29" t="s">
        <v>37</v>
      </c>
    </row>
    <row r="112" spans="1:5" ht="63.75">
      <c r="A112" s="30" t="s">
        <v>42</v>
      </c>
      <c r="E112" s="31" t="s">
        <v>416</v>
      </c>
    </row>
    <row r="113" spans="1:5" ht="51">
      <c r="A113" t="s">
        <v>43</v>
      </c>
      <c r="E113" s="29" t="s">
        <v>228</v>
      </c>
    </row>
    <row r="114" spans="1:16" ht="12.75">
      <c r="A114" s="19" t="s">
        <v>35</v>
      </c>
      <c s="23" t="s">
        <v>193</v>
      </c>
      <c s="23" t="s">
        <v>417</v>
      </c>
      <c s="19" t="s">
        <v>37</v>
      </c>
      <c s="24" t="s">
        <v>418</v>
      </c>
      <c s="25" t="s">
        <v>108</v>
      </c>
      <c s="26">
        <v>15</v>
      </c>
      <c s="27">
        <v>0</v>
      </c>
      <c s="27">
        <f>ROUND(ROUND(H114,2)*ROUND(G114,3),2)</f>
      </c>
      <c r="O114">
        <f>(I114*21)/100</f>
      </c>
      <c t="s">
        <v>13</v>
      </c>
    </row>
    <row r="115" spans="1:5" ht="12.75">
      <c r="A115" s="28" t="s">
        <v>40</v>
      </c>
      <c r="E115" s="29" t="s">
        <v>37</v>
      </c>
    </row>
    <row r="116" spans="1:5" ht="25.5">
      <c r="A116" s="30" t="s">
        <v>42</v>
      </c>
      <c r="E116" s="31" t="s">
        <v>419</v>
      </c>
    </row>
    <row r="117" spans="1:5" ht="89.25">
      <c r="A117" t="s">
        <v>43</v>
      </c>
      <c r="E117" s="29" t="s">
        <v>420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0+O8+O13+O22+O39+O52</f>
      </c>
      <c t="s">
        <v>12</v>
      </c>
    </row>
    <row r="3" spans="1:16" ht="15" customHeight="1">
      <c r="A3" t="s">
        <v>1</v>
      </c>
      <c s="8" t="s">
        <v>4</v>
      </c>
      <c s="9" t="s">
        <v>5</v>
      </c>
      <c s="1"/>
      <c s="10" t="s">
        <v>6</v>
      </c>
      <c s="1"/>
      <c s="4"/>
      <c s="3" t="s">
        <v>421</v>
      </c>
      <c s="32">
        <f>0+I8+I13+I22+I39+I52</f>
      </c>
      <c r="O3" t="s">
        <v>9</v>
      </c>
      <c t="s">
        <v>13</v>
      </c>
    </row>
    <row r="4" spans="1:16" ht="15" customHeight="1">
      <c r="A4" t="s">
        <v>7</v>
      </c>
      <c s="12" t="s">
        <v>8</v>
      </c>
      <c s="13" t="s">
        <v>421</v>
      </c>
      <c s="5"/>
      <c s="14" t="s">
        <v>422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13</v>
      </c>
      <c s="15"/>
      <c s="21" t="s">
        <v>385</v>
      </c>
      <c s="15"/>
      <c s="15"/>
      <c s="15"/>
      <c s="22">
        <f>0+Q8</f>
      </c>
      <c r="O8">
        <f>0+R8</f>
      </c>
      <c r="Q8">
        <f>0+I9</f>
      </c>
      <c>
        <f>0+O9</f>
      </c>
    </row>
    <row r="9" spans="1:16" ht="12.75">
      <c r="A9" s="19" t="s">
        <v>35</v>
      </c>
      <c s="23" t="s">
        <v>19</v>
      </c>
      <c s="23" t="s">
        <v>423</v>
      </c>
      <c s="19" t="s">
        <v>37</v>
      </c>
      <c s="24" t="s">
        <v>424</v>
      </c>
      <c s="25" t="s">
        <v>100</v>
      </c>
      <c s="26">
        <v>2.344</v>
      </c>
      <c s="27">
        <v>0</v>
      </c>
      <c s="27">
        <f>ROUND(ROUND(H9,2)*ROUND(G9,3),2)</f>
      </c>
      <c r="O9">
        <f>(I9*21)/100</f>
      </c>
      <c t="s">
        <v>13</v>
      </c>
    </row>
    <row r="10" spans="1:5" ht="12.75">
      <c r="A10" s="28" t="s">
        <v>40</v>
      </c>
      <c r="E10" s="29" t="s">
        <v>37</v>
      </c>
    </row>
    <row r="11" spans="1:5" ht="63.75">
      <c r="A11" s="30" t="s">
        <v>42</v>
      </c>
      <c r="E11" s="31" t="s">
        <v>425</v>
      </c>
    </row>
    <row r="12" spans="1:5" ht="51">
      <c r="A12" t="s">
        <v>43</v>
      </c>
      <c r="E12" s="29" t="s">
        <v>426</v>
      </c>
    </row>
    <row r="13" spans="1:18" ht="12.75" customHeight="1">
      <c r="A13" s="5" t="s">
        <v>33</v>
      </c>
      <c s="5"/>
      <c s="35" t="s">
        <v>12</v>
      </c>
      <c s="5"/>
      <c s="21" t="s">
        <v>270</v>
      </c>
      <c s="5"/>
      <c s="5"/>
      <c s="5"/>
      <c s="36">
        <f>0+Q13</f>
      </c>
      <c r="O13">
        <f>0+R13</f>
      </c>
      <c r="Q13">
        <f>0+I14+I18</f>
      </c>
      <c>
        <f>0+O14+O18</f>
      </c>
    </row>
    <row r="14" spans="1:16" ht="12.75">
      <c r="A14" s="19" t="s">
        <v>35</v>
      </c>
      <c s="23" t="s">
        <v>13</v>
      </c>
      <c s="23" t="s">
        <v>427</v>
      </c>
      <c s="19" t="s">
        <v>37</v>
      </c>
      <c s="24" t="s">
        <v>428</v>
      </c>
      <c s="25" t="s">
        <v>100</v>
      </c>
      <c s="26">
        <v>17.013</v>
      </c>
      <c s="27">
        <v>0</v>
      </c>
      <c s="27">
        <f>ROUND(ROUND(H14,2)*ROUND(G14,3),2)</f>
      </c>
      <c r="O14">
        <f>(I14*21)/100</f>
      </c>
      <c t="s">
        <v>13</v>
      </c>
    </row>
    <row r="15" spans="1:5" ht="12.75">
      <c r="A15" s="28" t="s">
        <v>40</v>
      </c>
      <c r="E15" s="29" t="s">
        <v>37</v>
      </c>
    </row>
    <row r="16" spans="1:5" ht="25.5">
      <c r="A16" s="30" t="s">
        <v>42</v>
      </c>
      <c r="E16" s="31" t="s">
        <v>429</v>
      </c>
    </row>
    <row r="17" spans="1:5" ht="369.75">
      <c r="A17" t="s">
        <v>43</v>
      </c>
      <c r="E17" s="29" t="s">
        <v>430</v>
      </c>
    </row>
    <row r="18" spans="1:16" ht="12.75">
      <c r="A18" s="19" t="s">
        <v>35</v>
      </c>
      <c s="23" t="s">
        <v>12</v>
      </c>
      <c s="23" t="s">
        <v>431</v>
      </c>
      <c s="19" t="s">
        <v>37</v>
      </c>
      <c s="24" t="s">
        <v>432</v>
      </c>
      <c s="25" t="s">
        <v>88</v>
      </c>
      <c s="26">
        <v>3.062</v>
      </c>
      <c s="27">
        <v>0</v>
      </c>
      <c s="27">
        <f>ROUND(ROUND(H18,2)*ROUND(G18,3),2)</f>
      </c>
      <c r="O18">
        <f>(I18*21)/100</f>
      </c>
      <c t="s">
        <v>13</v>
      </c>
    </row>
    <row r="19" spans="1:5" ht="12.75">
      <c r="A19" s="28" t="s">
        <v>40</v>
      </c>
      <c r="E19" s="29" t="s">
        <v>37</v>
      </c>
    </row>
    <row r="20" spans="1:5" ht="25.5">
      <c r="A20" s="30" t="s">
        <v>42</v>
      </c>
      <c r="E20" s="31" t="s">
        <v>433</v>
      </c>
    </row>
    <row r="21" spans="1:5" ht="267.75">
      <c r="A21" t="s">
        <v>43</v>
      </c>
      <c r="E21" s="29" t="s">
        <v>434</v>
      </c>
    </row>
    <row r="22" spans="1:18" ht="12.75" customHeight="1">
      <c r="A22" s="5" t="s">
        <v>33</v>
      </c>
      <c s="5"/>
      <c s="35" t="s">
        <v>25</v>
      </c>
      <c s="5"/>
      <c s="21" t="s">
        <v>154</v>
      </c>
      <c s="5"/>
      <c s="5"/>
      <c s="5"/>
      <c s="36">
        <f>0+Q22</f>
      </c>
      <c r="O22">
        <f>0+R22</f>
      </c>
      <c r="Q22">
        <f>0+I23+I27+I31+I35</f>
      </c>
      <c>
        <f>0+O23+O27+O31+O35</f>
      </c>
    </row>
    <row r="23" spans="1:16" ht="12.75">
      <c r="A23" s="19" t="s">
        <v>35</v>
      </c>
      <c s="23" t="s">
        <v>23</v>
      </c>
      <c s="23" t="s">
        <v>435</v>
      </c>
      <c s="19" t="s">
        <v>37</v>
      </c>
      <c s="24" t="s">
        <v>436</v>
      </c>
      <c s="25" t="s">
        <v>100</v>
      </c>
      <c s="26">
        <v>9.935</v>
      </c>
      <c s="27">
        <v>0</v>
      </c>
      <c s="27">
        <f>ROUND(ROUND(H23,2)*ROUND(G23,3),2)</f>
      </c>
      <c r="O23">
        <f>(I23*21)/100</f>
      </c>
      <c t="s">
        <v>13</v>
      </c>
    </row>
    <row r="24" spans="1:5" ht="12.75">
      <c r="A24" s="28" t="s">
        <v>40</v>
      </c>
      <c r="E24" s="29" t="s">
        <v>37</v>
      </c>
    </row>
    <row r="25" spans="1:5" ht="38.25">
      <c r="A25" s="30" t="s">
        <v>42</v>
      </c>
      <c r="E25" s="31" t="s">
        <v>437</v>
      </c>
    </row>
    <row r="26" spans="1:5" ht="51">
      <c r="A26" t="s">
        <v>43</v>
      </c>
      <c r="E26" s="29" t="s">
        <v>164</v>
      </c>
    </row>
    <row r="27" spans="1:16" ht="12.75">
      <c r="A27" s="19" t="s">
        <v>35</v>
      </c>
      <c s="23" t="s">
        <v>25</v>
      </c>
      <c s="23" t="s">
        <v>168</v>
      </c>
      <c s="19" t="s">
        <v>37</v>
      </c>
      <c s="24" t="s">
        <v>169</v>
      </c>
      <c s="25" t="s">
        <v>141</v>
      </c>
      <c s="26">
        <v>32.17</v>
      </c>
      <c s="27">
        <v>0</v>
      </c>
      <c s="27">
        <f>ROUND(ROUND(H27,2)*ROUND(G27,3),2)</f>
      </c>
      <c r="O27">
        <f>(I27*21)/100</f>
      </c>
      <c t="s">
        <v>13</v>
      </c>
    </row>
    <row r="28" spans="1:5" ht="12.75">
      <c r="A28" s="28" t="s">
        <v>40</v>
      </c>
      <c r="E28" s="29" t="s">
        <v>37</v>
      </c>
    </row>
    <row r="29" spans="1:5" ht="76.5">
      <c r="A29" s="30" t="s">
        <v>42</v>
      </c>
      <c r="E29" s="31" t="s">
        <v>438</v>
      </c>
    </row>
    <row r="30" spans="1:5" ht="153">
      <c r="A30" t="s">
        <v>43</v>
      </c>
      <c r="E30" s="29" t="s">
        <v>171</v>
      </c>
    </row>
    <row r="31" spans="1:16" ht="12.75">
      <c r="A31" s="19" t="s">
        <v>35</v>
      </c>
      <c s="23" t="s">
        <v>27</v>
      </c>
      <c s="23" t="s">
        <v>177</v>
      </c>
      <c s="19" t="s">
        <v>37</v>
      </c>
      <c s="24" t="s">
        <v>178</v>
      </c>
      <c s="25" t="s">
        <v>141</v>
      </c>
      <c s="26">
        <v>3.3</v>
      </c>
      <c s="27">
        <v>0</v>
      </c>
      <c s="27">
        <f>ROUND(ROUND(H31,2)*ROUND(G31,3),2)</f>
      </c>
      <c r="O31">
        <f>(I31*21)/100</f>
      </c>
      <c t="s">
        <v>13</v>
      </c>
    </row>
    <row r="32" spans="1:5" ht="12.75">
      <c r="A32" s="28" t="s">
        <v>40</v>
      </c>
      <c r="E32" s="29" t="s">
        <v>37</v>
      </c>
    </row>
    <row r="33" spans="1:5" ht="12.75">
      <c r="A33" s="30" t="s">
        <v>42</v>
      </c>
      <c r="E33" s="31" t="s">
        <v>439</v>
      </c>
    </row>
    <row r="34" spans="1:5" ht="153">
      <c r="A34" t="s">
        <v>43</v>
      </c>
      <c r="E34" s="29" t="s">
        <v>171</v>
      </c>
    </row>
    <row r="35" spans="1:16" ht="25.5">
      <c r="A35" s="19" t="s">
        <v>35</v>
      </c>
      <c s="23" t="s">
        <v>61</v>
      </c>
      <c s="23" t="s">
        <v>181</v>
      </c>
      <c s="19" t="s">
        <v>37</v>
      </c>
      <c s="24" t="s">
        <v>182</v>
      </c>
      <c s="25" t="s">
        <v>141</v>
      </c>
      <c s="26">
        <v>2.68</v>
      </c>
      <c s="27">
        <v>0</v>
      </c>
      <c s="27">
        <f>ROUND(ROUND(H35,2)*ROUND(G35,3),2)</f>
      </c>
      <c r="O35">
        <f>(I35*21)/100</f>
      </c>
      <c t="s">
        <v>13</v>
      </c>
    </row>
    <row r="36" spans="1:5" ht="12.75">
      <c r="A36" s="28" t="s">
        <v>40</v>
      </c>
      <c r="E36" s="29" t="s">
        <v>37</v>
      </c>
    </row>
    <row r="37" spans="1:5" ht="51">
      <c r="A37" s="30" t="s">
        <v>42</v>
      </c>
      <c r="E37" s="31" t="s">
        <v>440</v>
      </c>
    </row>
    <row r="38" spans="1:5" ht="153">
      <c r="A38" t="s">
        <v>43</v>
      </c>
      <c r="E38" s="29" t="s">
        <v>171</v>
      </c>
    </row>
    <row r="39" spans="1:18" ht="12.75" customHeight="1">
      <c r="A39" s="5" t="s">
        <v>33</v>
      </c>
      <c s="5"/>
      <c s="35" t="s">
        <v>61</v>
      </c>
      <c s="5"/>
      <c s="21" t="s">
        <v>192</v>
      </c>
      <c s="5"/>
      <c s="5"/>
      <c s="5"/>
      <c s="36">
        <f>0+Q39</f>
      </c>
      <c r="O39">
        <f>0+R39</f>
      </c>
      <c r="Q39">
        <f>0+I40+I44+I48</f>
      </c>
      <c>
        <f>0+O40+O44+O48</f>
      </c>
    </row>
    <row r="40" spans="1:16" ht="25.5">
      <c r="A40" s="19" t="s">
        <v>35</v>
      </c>
      <c s="23" t="s">
        <v>66</v>
      </c>
      <c s="23" t="s">
        <v>441</v>
      </c>
      <c s="19" t="s">
        <v>37</v>
      </c>
      <c s="24" t="s">
        <v>442</v>
      </c>
      <c s="25" t="s">
        <v>141</v>
      </c>
      <c s="26">
        <v>66.59</v>
      </c>
      <c s="27">
        <v>0</v>
      </c>
      <c s="27">
        <f>ROUND(ROUND(H40,2)*ROUND(G40,3),2)</f>
      </c>
      <c r="O40">
        <f>(I40*21)/100</f>
      </c>
      <c t="s">
        <v>13</v>
      </c>
    </row>
    <row r="41" spans="1:5" ht="12.75">
      <c r="A41" s="28" t="s">
        <v>40</v>
      </c>
      <c r="E41" s="29" t="s">
        <v>37</v>
      </c>
    </row>
    <row r="42" spans="1:5" ht="51">
      <c r="A42" s="30" t="s">
        <v>42</v>
      </c>
      <c r="E42" s="31" t="s">
        <v>443</v>
      </c>
    </row>
    <row r="43" spans="1:5" ht="191.25">
      <c r="A43" t="s">
        <v>43</v>
      </c>
      <c r="E43" s="29" t="s">
        <v>197</v>
      </c>
    </row>
    <row r="44" spans="1:16" ht="12.75">
      <c r="A44" s="19" t="s">
        <v>35</v>
      </c>
      <c s="23" t="s">
        <v>30</v>
      </c>
      <c s="23" t="s">
        <v>444</v>
      </c>
      <c s="19" t="s">
        <v>37</v>
      </c>
      <c s="24" t="s">
        <v>445</v>
      </c>
      <c s="25" t="s">
        <v>141</v>
      </c>
      <c s="26">
        <v>53.68</v>
      </c>
      <c s="27">
        <v>0</v>
      </c>
      <c s="27">
        <f>ROUND(ROUND(H44,2)*ROUND(G44,3),2)</f>
      </c>
      <c r="O44">
        <f>(I44*21)/100</f>
      </c>
      <c t="s">
        <v>13</v>
      </c>
    </row>
    <row r="45" spans="1:5" ht="12.75">
      <c r="A45" s="28" t="s">
        <v>40</v>
      </c>
      <c r="E45" s="29" t="s">
        <v>37</v>
      </c>
    </row>
    <row r="46" spans="1:5" ht="38.25">
      <c r="A46" s="30" t="s">
        <v>42</v>
      </c>
      <c r="E46" s="31" t="s">
        <v>446</v>
      </c>
    </row>
    <row r="47" spans="1:5" ht="38.25">
      <c r="A47" t="s">
        <v>43</v>
      </c>
      <c r="E47" s="29" t="s">
        <v>447</v>
      </c>
    </row>
    <row r="48" spans="1:16" ht="12.75">
      <c r="A48" s="19" t="s">
        <v>35</v>
      </c>
      <c s="23" t="s">
        <v>32</v>
      </c>
      <c s="23" t="s">
        <v>448</v>
      </c>
      <c s="19" t="s">
        <v>37</v>
      </c>
      <c s="24" t="s">
        <v>449</v>
      </c>
      <c s="25" t="s">
        <v>141</v>
      </c>
      <c s="26">
        <v>61.31</v>
      </c>
      <c s="27">
        <v>0</v>
      </c>
      <c s="27">
        <f>ROUND(ROUND(H48,2)*ROUND(G48,3),2)</f>
      </c>
      <c r="O48">
        <f>(I48*21)/100</f>
      </c>
      <c t="s">
        <v>13</v>
      </c>
    </row>
    <row r="49" spans="1:5" ht="12.75">
      <c r="A49" s="28" t="s">
        <v>40</v>
      </c>
      <c r="E49" s="29" t="s">
        <v>37</v>
      </c>
    </row>
    <row r="50" spans="1:5" ht="38.25">
      <c r="A50" s="30" t="s">
        <v>42</v>
      </c>
      <c r="E50" s="31" t="s">
        <v>450</v>
      </c>
    </row>
    <row r="51" spans="1:5" ht="38.25">
      <c r="A51" t="s">
        <v>43</v>
      </c>
      <c r="E51" s="29" t="s">
        <v>447</v>
      </c>
    </row>
    <row r="52" spans="1:18" ht="12.75" customHeight="1">
      <c r="A52" s="5" t="s">
        <v>33</v>
      </c>
      <c s="5"/>
      <c s="35" t="s">
        <v>30</v>
      </c>
      <c s="5"/>
      <c s="21" t="s">
        <v>204</v>
      </c>
      <c s="5"/>
      <c s="5"/>
      <c s="5"/>
      <c s="36">
        <f>0+Q52</f>
      </c>
      <c r="O52">
        <f>0+R52</f>
      </c>
      <c r="Q52">
        <f>0+I53+I57</f>
      </c>
      <c>
        <f>0+O53+O57</f>
      </c>
    </row>
    <row r="53" spans="1:16" ht="12.75">
      <c r="A53" s="19" t="s">
        <v>35</v>
      </c>
      <c s="23" t="s">
        <v>79</v>
      </c>
      <c s="23" t="s">
        <v>235</v>
      </c>
      <c s="19" t="s">
        <v>37</v>
      </c>
      <c s="24" t="s">
        <v>236</v>
      </c>
      <c s="25" t="s">
        <v>108</v>
      </c>
      <c s="26">
        <v>13.3</v>
      </c>
      <c s="27">
        <v>0</v>
      </c>
      <c s="27">
        <f>ROUND(ROUND(H53,2)*ROUND(G53,3),2)</f>
      </c>
      <c r="O53">
        <f>(I53*21)/100</f>
      </c>
      <c t="s">
        <v>13</v>
      </c>
    </row>
    <row r="54" spans="1:5" ht="12.75">
      <c r="A54" s="28" t="s">
        <v>40</v>
      </c>
      <c r="E54" s="29" t="s">
        <v>37</v>
      </c>
    </row>
    <row r="55" spans="1:5" ht="51">
      <c r="A55" s="30" t="s">
        <v>42</v>
      </c>
      <c r="E55" s="31" t="s">
        <v>451</v>
      </c>
    </row>
    <row r="56" spans="1:5" ht="51">
      <c r="A56" t="s">
        <v>43</v>
      </c>
      <c r="E56" s="29" t="s">
        <v>233</v>
      </c>
    </row>
    <row r="57" spans="1:16" ht="12.75">
      <c r="A57" s="19" t="s">
        <v>35</v>
      </c>
      <c s="23" t="s">
        <v>127</v>
      </c>
      <c s="23" t="s">
        <v>239</v>
      </c>
      <c s="19" t="s">
        <v>37</v>
      </c>
      <c s="24" t="s">
        <v>240</v>
      </c>
      <c s="25" t="s">
        <v>108</v>
      </c>
      <c s="26">
        <v>16</v>
      </c>
      <c s="27">
        <v>0</v>
      </c>
      <c s="27">
        <f>ROUND(ROUND(H57,2)*ROUND(G57,3),2)</f>
      </c>
      <c r="O57">
        <f>(I57*21)/100</f>
      </c>
      <c t="s">
        <v>13</v>
      </c>
    </row>
    <row r="58" spans="1:5" ht="12.75">
      <c r="A58" s="28" t="s">
        <v>40</v>
      </c>
      <c r="E58" s="29" t="s">
        <v>37</v>
      </c>
    </row>
    <row r="59" spans="1:5" ht="51">
      <c r="A59" s="30" t="s">
        <v>42</v>
      </c>
      <c r="E59" s="31" t="s">
        <v>452</v>
      </c>
    </row>
    <row r="60" spans="1:5" ht="51">
      <c r="A60" t="s">
        <v>43</v>
      </c>
      <c r="E60" s="29" t="s">
        <v>233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0+O8+O37+O74+O95+O100+O109</f>
      </c>
      <c t="s">
        <v>12</v>
      </c>
    </row>
    <row r="3" spans="1:16" ht="15" customHeight="1">
      <c r="A3" t="s">
        <v>1</v>
      </c>
      <c s="8" t="s">
        <v>4</v>
      </c>
      <c s="9" t="s">
        <v>5</v>
      </c>
      <c s="1"/>
      <c s="10" t="s">
        <v>6</v>
      </c>
      <c s="1"/>
      <c s="4"/>
      <c s="3" t="s">
        <v>453</v>
      </c>
      <c s="32">
        <f>0+I8+I37+I74+I95+I100+I109</f>
      </c>
      <c r="O3" t="s">
        <v>9</v>
      </c>
      <c t="s">
        <v>13</v>
      </c>
    </row>
    <row r="4" spans="1:16" ht="15" customHeight="1">
      <c r="A4" t="s">
        <v>7</v>
      </c>
      <c s="12" t="s">
        <v>8</v>
      </c>
      <c s="13" t="s">
        <v>453</v>
      </c>
      <c s="5"/>
      <c s="14" t="s">
        <v>454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25.5">
      <c r="A9" s="19" t="s">
        <v>35</v>
      </c>
      <c s="23" t="s">
        <v>19</v>
      </c>
      <c s="23" t="s">
        <v>337</v>
      </c>
      <c s="19" t="s">
        <v>37</v>
      </c>
      <c s="24" t="s">
        <v>338</v>
      </c>
      <c s="25" t="s">
        <v>88</v>
      </c>
      <c s="26">
        <v>17.118</v>
      </c>
      <c s="27">
        <v>0</v>
      </c>
      <c s="27">
        <f>ROUND(ROUND(H9,2)*ROUND(G9,3),2)</f>
      </c>
      <c r="O9">
        <f>(I9*21)/100</f>
      </c>
      <c t="s">
        <v>13</v>
      </c>
    </row>
    <row r="10" spans="1:5" ht="12.75">
      <c r="A10" s="28" t="s">
        <v>40</v>
      </c>
      <c r="E10" s="29" t="s">
        <v>37</v>
      </c>
    </row>
    <row r="11" spans="1:5" ht="12.75">
      <c r="A11" s="30" t="s">
        <v>42</v>
      </c>
      <c r="E11" s="31" t="s">
        <v>455</v>
      </c>
    </row>
    <row r="12" spans="1:5" ht="140.25">
      <c r="A12" t="s">
        <v>43</v>
      </c>
      <c r="E12" s="29" t="s">
        <v>340</v>
      </c>
    </row>
    <row r="13" spans="1:16" ht="25.5">
      <c r="A13" s="19" t="s">
        <v>35</v>
      </c>
      <c s="23" t="s">
        <v>13</v>
      </c>
      <c s="23" t="s">
        <v>341</v>
      </c>
      <c s="19" t="s">
        <v>37</v>
      </c>
      <c s="24" t="s">
        <v>342</v>
      </c>
      <c s="25" t="s">
        <v>88</v>
      </c>
      <c s="26">
        <v>28.137</v>
      </c>
      <c s="27">
        <v>0</v>
      </c>
      <c s="27">
        <f>ROUND(ROUND(H13,2)*ROUND(G13,3),2)</f>
      </c>
      <c r="O13">
        <f>(I13*21)/100</f>
      </c>
      <c t="s">
        <v>13</v>
      </c>
    </row>
    <row r="14" spans="1:5" ht="12.75">
      <c r="A14" s="28" t="s">
        <v>40</v>
      </c>
      <c r="E14" s="29" t="s">
        <v>37</v>
      </c>
    </row>
    <row r="15" spans="1:5" ht="38.25">
      <c r="A15" s="30" t="s">
        <v>42</v>
      </c>
      <c r="E15" s="31" t="s">
        <v>456</v>
      </c>
    </row>
    <row r="16" spans="1:5" ht="140.25">
      <c r="A16" t="s">
        <v>43</v>
      </c>
      <c r="E16" s="29" t="s">
        <v>340</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25.5">
      <c r="A19" s="30" t="s">
        <v>42</v>
      </c>
      <c r="E19" s="31" t="s">
        <v>457</v>
      </c>
    </row>
    <row r="20" spans="1:5" ht="12.75">
      <c r="A20" t="s">
        <v>43</v>
      </c>
      <c r="E20" s="29" t="s">
        <v>44</v>
      </c>
    </row>
    <row r="21" spans="1:16" ht="12.75">
      <c r="A21" s="19" t="s">
        <v>35</v>
      </c>
      <c s="23" t="s">
        <v>23</v>
      </c>
      <c s="23" t="s">
        <v>345</v>
      </c>
      <c s="19" t="s">
        <v>37</v>
      </c>
      <c s="24" t="s">
        <v>346</v>
      </c>
      <c s="25" t="s">
        <v>48</v>
      </c>
      <c s="26">
        <v>1</v>
      </c>
      <c s="27">
        <v>0</v>
      </c>
      <c s="27">
        <f>ROUND(ROUND(H21,2)*ROUND(G21,3),2)</f>
      </c>
      <c r="O21">
        <f>(I21*21)/100</f>
      </c>
      <c t="s">
        <v>13</v>
      </c>
    </row>
    <row r="22" spans="1:5" ht="12.75">
      <c r="A22" s="28" t="s">
        <v>40</v>
      </c>
      <c r="E22" s="29" t="s">
        <v>37</v>
      </c>
    </row>
    <row r="23" spans="1:5" ht="63.75">
      <c r="A23" s="30" t="s">
        <v>42</v>
      </c>
      <c r="E23" s="31" t="s">
        <v>347</v>
      </c>
    </row>
    <row r="24" spans="1:5" ht="38.25">
      <c r="A24" t="s">
        <v>43</v>
      </c>
      <c r="E24" s="29" t="s">
        <v>348</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25.5">
      <c r="A27" s="30" t="s">
        <v>42</v>
      </c>
      <c r="E27" s="31" t="s">
        <v>458</v>
      </c>
    </row>
    <row r="28" spans="1:5" ht="12.75">
      <c r="A28" t="s">
        <v>43</v>
      </c>
      <c r="E28" s="29" t="s">
        <v>50</v>
      </c>
    </row>
    <row r="29" spans="1:16" ht="12.75">
      <c r="A29" s="19" t="s">
        <v>35</v>
      </c>
      <c s="23" t="s">
        <v>27</v>
      </c>
      <c s="23" t="s">
        <v>350</v>
      </c>
      <c s="19" t="s">
        <v>37</v>
      </c>
      <c s="24" t="s">
        <v>351</v>
      </c>
      <c s="25" t="s">
        <v>48</v>
      </c>
      <c s="26">
        <v>1</v>
      </c>
      <c s="27">
        <v>0</v>
      </c>
      <c s="27">
        <f>ROUND(ROUND(H29,2)*ROUND(G29,3),2)</f>
      </c>
      <c r="O29">
        <f>(I29*21)/100</f>
      </c>
      <c t="s">
        <v>13</v>
      </c>
    </row>
    <row r="30" spans="1:5" ht="12.75">
      <c r="A30" s="28" t="s">
        <v>40</v>
      </c>
      <c r="E30" s="29" t="s">
        <v>37</v>
      </c>
    </row>
    <row r="31" spans="1:5" ht="25.5">
      <c r="A31" s="30" t="s">
        <v>42</v>
      </c>
      <c r="E31" s="31" t="s">
        <v>459</v>
      </c>
    </row>
    <row r="32" spans="1:5" ht="12.75">
      <c r="A32" t="s">
        <v>43</v>
      </c>
      <c r="E32" s="29" t="s">
        <v>50</v>
      </c>
    </row>
    <row r="33" spans="1:16" ht="12.75">
      <c r="A33" s="19" t="s">
        <v>35</v>
      </c>
      <c s="23" t="s">
        <v>61</v>
      </c>
      <c s="23" t="s">
        <v>353</v>
      </c>
      <c s="19" t="s">
        <v>37</v>
      </c>
      <c s="24" t="s">
        <v>354</v>
      </c>
      <c s="25" t="s">
        <v>48</v>
      </c>
      <c s="26">
        <v>1</v>
      </c>
      <c s="27">
        <v>0</v>
      </c>
      <c s="27">
        <f>ROUND(ROUND(H33,2)*ROUND(G33,3),2)</f>
      </c>
      <c r="O33">
        <f>(I33*21)/100</f>
      </c>
      <c t="s">
        <v>13</v>
      </c>
    </row>
    <row r="34" spans="1:5" ht="12.75">
      <c r="A34" s="28" t="s">
        <v>40</v>
      </c>
      <c r="E34" s="29" t="s">
        <v>37</v>
      </c>
    </row>
    <row r="35" spans="1:5" ht="51">
      <c r="A35" s="30" t="s">
        <v>42</v>
      </c>
      <c r="E35" s="31" t="s">
        <v>355</v>
      </c>
    </row>
    <row r="36" spans="1:5" ht="12.75">
      <c r="A36" t="s">
        <v>43</v>
      </c>
      <c r="E36" s="29" t="s">
        <v>356</v>
      </c>
    </row>
    <row r="37" spans="1:18" ht="12.75" customHeight="1">
      <c r="A37" s="5" t="s">
        <v>33</v>
      </c>
      <c s="5"/>
      <c s="35" t="s">
        <v>19</v>
      </c>
      <c s="5"/>
      <c s="21" t="s">
        <v>97</v>
      </c>
      <c s="5"/>
      <c s="5"/>
      <c s="5"/>
      <c s="36">
        <f>0+Q37</f>
      </c>
      <c r="O37">
        <f>0+R37</f>
      </c>
      <c r="Q37">
        <f>0+I38+I42+I46+I50+I54+I58+I62+I66+I70</f>
      </c>
      <c>
        <f>0+O38+O42+O46+O50+O54+O58+O62+O66+O70</f>
      </c>
    </row>
    <row r="38" spans="1:16" ht="12.75">
      <c r="A38" s="19" t="s">
        <v>35</v>
      </c>
      <c s="23" t="s">
        <v>66</v>
      </c>
      <c s="23" t="s">
        <v>116</v>
      </c>
      <c s="19" t="s">
        <v>37</v>
      </c>
      <c s="24" t="s">
        <v>117</v>
      </c>
      <c s="25" t="s">
        <v>100</v>
      </c>
      <c s="26">
        <v>4.2</v>
      </c>
      <c s="27">
        <v>0</v>
      </c>
      <c s="27">
        <f>ROUND(ROUND(H38,2)*ROUND(G38,3),2)</f>
      </c>
      <c r="O38">
        <f>(I38*21)/100</f>
      </c>
      <c t="s">
        <v>13</v>
      </c>
    </row>
    <row r="39" spans="1:5" ht="12.75">
      <c r="A39" s="28" t="s">
        <v>40</v>
      </c>
      <c r="E39" s="29" t="s">
        <v>37</v>
      </c>
    </row>
    <row r="40" spans="1:5" ht="38.25">
      <c r="A40" s="30" t="s">
        <v>42</v>
      </c>
      <c r="E40" s="31" t="s">
        <v>460</v>
      </c>
    </row>
    <row r="41" spans="1:5" ht="38.25">
      <c r="A41" t="s">
        <v>43</v>
      </c>
      <c r="E41" s="29" t="s">
        <v>119</v>
      </c>
    </row>
    <row r="42" spans="1:16" ht="12.75">
      <c r="A42" s="19" t="s">
        <v>35</v>
      </c>
      <c s="23" t="s">
        <v>30</v>
      </c>
      <c s="23" t="s">
        <v>358</v>
      </c>
      <c s="19" t="s">
        <v>37</v>
      </c>
      <c s="24" t="s">
        <v>359</v>
      </c>
      <c s="25" t="s">
        <v>100</v>
      </c>
      <c s="26">
        <v>5.9</v>
      </c>
      <c s="27">
        <v>0</v>
      </c>
      <c s="27">
        <f>ROUND(ROUND(H42,2)*ROUND(G42,3),2)</f>
      </c>
      <c r="O42">
        <f>(I42*21)/100</f>
      </c>
      <c t="s">
        <v>13</v>
      </c>
    </row>
    <row r="43" spans="1:5" ht="12.75">
      <c r="A43" s="28" t="s">
        <v>40</v>
      </c>
      <c r="E43" s="29" t="s">
        <v>37</v>
      </c>
    </row>
    <row r="44" spans="1:5" ht="76.5">
      <c r="A44" s="30" t="s">
        <v>42</v>
      </c>
      <c r="E44" s="31" t="s">
        <v>461</v>
      </c>
    </row>
    <row r="45" spans="1:5" ht="306">
      <c r="A45" t="s">
        <v>43</v>
      </c>
      <c r="E45" s="29" t="s">
        <v>361</v>
      </c>
    </row>
    <row r="46" spans="1:16" ht="12.75">
      <c r="A46" s="19" t="s">
        <v>35</v>
      </c>
      <c s="23" t="s">
        <v>32</v>
      </c>
      <c s="23" t="s">
        <v>362</v>
      </c>
      <c s="19" t="s">
        <v>37</v>
      </c>
      <c s="24" t="s">
        <v>363</v>
      </c>
      <c s="25" t="s">
        <v>100</v>
      </c>
      <c s="26">
        <v>9.51</v>
      </c>
      <c s="27">
        <v>0</v>
      </c>
      <c s="27">
        <f>ROUND(ROUND(H46,2)*ROUND(G46,3),2)</f>
      </c>
      <c r="O46">
        <f>(I46*21)/100</f>
      </c>
      <c t="s">
        <v>13</v>
      </c>
    </row>
    <row r="47" spans="1:5" ht="12.75">
      <c r="A47" s="28" t="s">
        <v>40</v>
      </c>
      <c r="E47" s="29" t="s">
        <v>37</v>
      </c>
    </row>
    <row r="48" spans="1:5" ht="165.75">
      <c r="A48" s="30" t="s">
        <v>42</v>
      </c>
      <c r="E48" s="31" t="s">
        <v>462</v>
      </c>
    </row>
    <row r="49" spans="1:5" ht="318.75">
      <c r="A49" t="s">
        <v>43</v>
      </c>
      <c r="E49" s="29" t="s">
        <v>132</v>
      </c>
    </row>
    <row r="50" spans="1:16" ht="12.75">
      <c r="A50" s="19" t="s">
        <v>35</v>
      </c>
      <c s="23" t="s">
        <v>79</v>
      </c>
      <c s="23" t="s">
        <v>365</v>
      </c>
      <c s="19" t="s">
        <v>37</v>
      </c>
      <c s="24" t="s">
        <v>366</v>
      </c>
      <c s="25" t="s">
        <v>100</v>
      </c>
      <c s="26">
        <v>9.51</v>
      </c>
      <c s="27">
        <v>0</v>
      </c>
      <c s="27">
        <f>ROUND(ROUND(H50,2)*ROUND(G50,3),2)</f>
      </c>
      <c r="O50">
        <f>(I50*21)/100</f>
      </c>
      <c t="s">
        <v>13</v>
      </c>
    </row>
    <row r="51" spans="1:5" ht="12.75">
      <c r="A51" s="28" t="s">
        <v>40</v>
      </c>
      <c r="E51" s="29" t="s">
        <v>37</v>
      </c>
    </row>
    <row r="52" spans="1:5" ht="191.25">
      <c r="A52" s="30" t="s">
        <v>42</v>
      </c>
      <c r="E52" s="31" t="s">
        <v>463</v>
      </c>
    </row>
    <row r="53" spans="1:5" ht="318.75">
      <c r="A53" t="s">
        <v>43</v>
      </c>
      <c r="E53" s="29" t="s">
        <v>368</v>
      </c>
    </row>
    <row r="54" spans="1:16" ht="12.75">
      <c r="A54" s="19" t="s">
        <v>35</v>
      </c>
      <c s="23" t="s">
        <v>127</v>
      </c>
      <c s="23" t="s">
        <v>369</v>
      </c>
      <c s="19" t="s">
        <v>37</v>
      </c>
      <c s="24" t="s">
        <v>370</v>
      </c>
      <c s="25" t="s">
        <v>100</v>
      </c>
      <c s="26">
        <v>28.519</v>
      </c>
      <c s="27">
        <v>0</v>
      </c>
      <c s="27">
        <f>ROUND(ROUND(H54,2)*ROUND(G54,3),2)</f>
      </c>
      <c r="O54">
        <f>(I54*21)/100</f>
      </c>
      <c t="s">
        <v>13</v>
      </c>
    </row>
    <row r="55" spans="1:5" ht="12.75">
      <c r="A55" s="28" t="s">
        <v>40</v>
      </c>
      <c r="E55" s="29" t="s">
        <v>37</v>
      </c>
    </row>
    <row r="56" spans="1:5" ht="114.75">
      <c r="A56" s="30" t="s">
        <v>42</v>
      </c>
      <c r="E56" s="31" t="s">
        <v>464</v>
      </c>
    </row>
    <row r="57" spans="1:5" ht="191.25">
      <c r="A57" t="s">
        <v>43</v>
      </c>
      <c r="E57" s="29" t="s">
        <v>372</v>
      </c>
    </row>
    <row r="58" spans="1:16" ht="12.75">
      <c r="A58" s="19" t="s">
        <v>35</v>
      </c>
      <c s="23" t="s">
        <v>133</v>
      </c>
      <c s="23" t="s">
        <v>373</v>
      </c>
      <c s="19" t="s">
        <v>37</v>
      </c>
      <c s="24" t="s">
        <v>374</v>
      </c>
      <c s="25" t="s">
        <v>100</v>
      </c>
      <c s="26">
        <v>1.71</v>
      </c>
      <c s="27">
        <v>0</v>
      </c>
      <c s="27">
        <f>ROUND(ROUND(H58,2)*ROUND(G58,3),2)</f>
      </c>
      <c r="O58">
        <f>(I58*21)/100</f>
      </c>
      <c t="s">
        <v>13</v>
      </c>
    </row>
    <row r="59" spans="1:5" ht="12.75">
      <c r="A59" s="28" t="s">
        <v>40</v>
      </c>
      <c r="E59" s="29" t="s">
        <v>37</v>
      </c>
    </row>
    <row r="60" spans="1:5" ht="76.5">
      <c r="A60" s="30" t="s">
        <v>42</v>
      </c>
      <c r="E60" s="31" t="s">
        <v>465</v>
      </c>
    </row>
    <row r="61" spans="1:5" ht="229.5">
      <c r="A61" t="s">
        <v>43</v>
      </c>
      <c r="E61" s="29" t="s">
        <v>376</v>
      </c>
    </row>
    <row r="62" spans="1:16" ht="12.75">
      <c r="A62" s="19" t="s">
        <v>35</v>
      </c>
      <c s="23" t="s">
        <v>138</v>
      </c>
      <c s="23" t="s">
        <v>377</v>
      </c>
      <c s="19" t="s">
        <v>37</v>
      </c>
      <c s="24" t="s">
        <v>378</v>
      </c>
      <c s="25" t="s">
        <v>100</v>
      </c>
      <c s="26">
        <v>4.193</v>
      </c>
      <c s="27">
        <v>0</v>
      </c>
      <c s="27">
        <f>ROUND(ROUND(H62,2)*ROUND(G62,3),2)</f>
      </c>
      <c r="O62">
        <f>(I62*21)/100</f>
      </c>
      <c t="s">
        <v>13</v>
      </c>
    </row>
    <row r="63" spans="1:5" ht="12.75">
      <c r="A63" s="28" t="s">
        <v>40</v>
      </c>
      <c r="E63" s="29" t="s">
        <v>37</v>
      </c>
    </row>
    <row r="64" spans="1:5" ht="63.75">
      <c r="A64" s="30" t="s">
        <v>42</v>
      </c>
      <c r="E64" s="31" t="s">
        <v>466</v>
      </c>
    </row>
    <row r="65" spans="1:5" ht="38.25">
      <c r="A65" t="s">
        <v>43</v>
      </c>
      <c r="E65" s="29" t="s">
        <v>314</v>
      </c>
    </row>
    <row r="66" spans="1:16" ht="12.75">
      <c r="A66" s="19" t="s">
        <v>35</v>
      </c>
      <c s="23" t="s">
        <v>144</v>
      </c>
      <c s="23" t="s">
        <v>380</v>
      </c>
      <c s="19" t="s">
        <v>37</v>
      </c>
      <c s="24" t="s">
        <v>381</v>
      </c>
      <c s="25" t="s">
        <v>141</v>
      </c>
      <c s="26">
        <v>27.933</v>
      </c>
      <c s="27">
        <v>0</v>
      </c>
      <c s="27">
        <f>ROUND(ROUND(H66,2)*ROUND(G66,3),2)</f>
      </c>
      <c r="O66">
        <f>(I66*21)/100</f>
      </c>
      <c t="s">
        <v>13</v>
      </c>
    </row>
    <row r="67" spans="1:5" ht="12.75">
      <c r="A67" s="28" t="s">
        <v>40</v>
      </c>
      <c r="E67" s="29" t="s">
        <v>37</v>
      </c>
    </row>
    <row r="68" spans="1:5" ht="12.75">
      <c r="A68" s="30" t="s">
        <v>42</v>
      </c>
      <c r="E68" s="31" t="s">
        <v>467</v>
      </c>
    </row>
    <row r="69" spans="1:5" ht="25.5">
      <c r="A69" t="s">
        <v>43</v>
      </c>
      <c r="E69" s="29" t="s">
        <v>383</v>
      </c>
    </row>
    <row r="70" spans="1:16" ht="12.75">
      <c r="A70" s="19" t="s">
        <v>35</v>
      </c>
      <c s="23" t="s">
        <v>149</v>
      </c>
      <c s="23" t="s">
        <v>316</v>
      </c>
      <c s="19" t="s">
        <v>37</v>
      </c>
      <c s="24" t="s">
        <v>317</v>
      </c>
      <c s="25" t="s">
        <v>141</v>
      </c>
      <c s="26">
        <v>27.95</v>
      </c>
      <c s="27">
        <v>0</v>
      </c>
      <c s="27">
        <f>ROUND(ROUND(H70,2)*ROUND(G70,3),2)</f>
      </c>
      <c r="O70">
        <f>(I70*21)/100</f>
      </c>
      <c t="s">
        <v>13</v>
      </c>
    </row>
    <row r="71" spans="1:5" ht="12.75">
      <c r="A71" s="28" t="s">
        <v>40</v>
      </c>
      <c r="E71" s="29" t="s">
        <v>37</v>
      </c>
    </row>
    <row r="72" spans="1:5" ht="12.75">
      <c r="A72" s="30" t="s">
        <v>42</v>
      </c>
      <c r="E72" s="31" t="s">
        <v>468</v>
      </c>
    </row>
    <row r="73" spans="1:5" ht="38.25">
      <c r="A73" t="s">
        <v>43</v>
      </c>
      <c r="E73" s="29" t="s">
        <v>319</v>
      </c>
    </row>
    <row r="74" spans="1:18" ht="12.75" customHeight="1">
      <c r="A74" s="5" t="s">
        <v>33</v>
      </c>
      <c s="5"/>
      <c s="35" t="s">
        <v>13</v>
      </c>
      <c s="5"/>
      <c s="21" t="s">
        <v>385</v>
      </c>
      <c s="5"/>
      <c s="5"/>
      <c s="5"/>
      <c s="36">
        <f>0+Q74</f>
      </c>
      <c r="O74">
        <f>0+R74</f>
      </c>
      <c r="Q74">
        <f>0+I75+I79+I83+I87+I91</f>
      </c>
      <c>
        <f>0+O75+O79+O83+O87+O91</f>
      </c>
    </row>
    <row r="75" spans="1:16" ht="12.75">
      <c r="A75" s="19" t="s">
        <v>35</v>
      </c>
      <c s="23" t="s">
        <v>155</v>
      </c>
      <c s="23" t="s">
        <v>386</v>
      </c>
      <c s="19" t="s">
        <v>37</v>
      </c>
      <c s="24" t="s">
        <v>387</v>
      </c>
      <c s="25" t="s">
        <v>88</v>
      </c>
      <c s="26">
        <v>2.528</v>
      </c>
      <c s="27">
        <v>0</v>
      </c>
      <c s="27">
        <f>ROUND(ROUND(H75,2)*ROUND(G75,3),2)</f>
      </c>
      <c r="O75">
        <f>(I75*21)/100</f>
      </c>
      <c t="s">
        <v>13</v>
      </c>
    </row>
    <row r="76" spans="1:5" ht="12.75">
      <c r="A76" s="28" t="s">
        <v>40</v>
      </c>
      <c r="E76" s="29" t="s">
        <v>37</v>
      </c>
    </row>
    <row r="77" spans="1:5" ht="127.5">
      <c r="A77" s="30" t="s">
        <v>42</v>
      </c>
      <c r="E77" s="31" t="s">
        <v>469</v>
      </c>
    </row>
    <row r="78" spans="1:5" ht="38.25">
      <c r="A78" t="s">
        <v>43</v>
      </c>
      <c r="E78" s="29" t="s">
        <v>389</v>
      </c>
    </row>
    <row r="79" spans="1:16" ht="12.75">
      <c r="A79" s="19" t="s">
        <v>35</v>
      </c>
      <c s="23" t="s">
        <v>160</v>
      </c>
      <c s="23" t="s">
        <v>390</v>
      </c>
      <c s="19" t="s">
        <v>37</v>
      </c>
      <c s="24" t="s">
        <v>391</v>
      </c>
      <c s="25" t="s">
        <v>141</v>
      </c>
      <c s="26">
        <v>18.9</v>
      </c>
      <c s="27">
        <v>0</v>
      </c>
      <c s="27">
        <f>ROUND(ROUND(H79,2)*ROUND(G79,3),2)</f>
      </c>
      <c r="O79">
        <f>(I79*21)/100</f>
      </c>
      <c t="s">
        <v>13</v>
      </c>
    </row>
    <row r="80" spans="1:5" ht="12.75">
      <c r="A80" s="28" t="s">
        <v>40</v>
      </c>
      <c r="E80" s="29" t="s">
        <v>37</v>
      </c>
    </row>
    <row r="81" spans="1:5" ht="89.25">
      <c r="A81" s="30" t="s">
        <v>42</v>
      </c>
      <c r="E81" s="31" t="s">
        <v>470</v>
      </c>
    </row>
    <row r="82" spans="1:5" ht="12.75">
      <c r="A82" t="s">
        <v>43</v>
      </c>
      <c r="E82" s="29" t="s">
        <v>393</v>
      </c>
    </row>
    <row r="83" spans="1:16" ht="12.75">
      <c r="A83" s="19" t="s">
        <v>35</v>
      </c>
      <c s="23" t="s">
        <v>165</v>
      </c>
      <c s="23" t="s">
        <v>394</v>
      </c>
      <c s="19" t="s">
        <v>37</v>
      </c>
      <c s="24" t="s">
        <v>395</v>
      </c>
      <c s="25" t="s">
        <v>108</v>
      </c>
      <c s="26">
        <v>75</v>
      </c>
      <c s="27">
        <v>0</v>
      </c>
      <c s="27">
        <f>ROUND(ROUND(H83,2)*ROUND(G83,3),2)</f>
      </c>
      <c r="O83">
        <f>(I83*21)/100</f>
      </c>
      <c t="s">
        <v>13</v>
      </c>
    </row>
    <row r="84" spans="1:5" ht="12.75">
      <c r="A84" s="28" t="s">
        <v>40</v>
      </c>
      <c r="E84" s="29" t="s">
        <v>37</v>
      </c>
    </row>
    <row r="85" spans="1:5" ht="140.25">
      <c r="A85" s="30" t="s">
        <v>42</v>
      </c>
      <c r="E85" s="31" t="s">
        <v>471</v>
      </c>
    </row>
    <row r="86" spans="1:5" ht="63.75">
      <c r="A86" t="s">
        <v>43</v>
      </c>
      <c r="E86" s="29" t="s">
        <v>397</v>
      </c>
    </row>
    <row r="87" spans="1:16" ht="12.75">
      <c r="A87" s="19" t="s">
        <v>35</v>
      </c>
      <c s="23" t="s">
        <v>167</v>
      </c>
      <c s="23" t="s">
        <v>398</v>
      </c>
      <c s="19" t="s">
        <v>37</v>
      </c>
      <c s="24" t="s">
        <v>399</v>
      </c>
      <c s="25" t="s">
        <v>141</v>
      </c>
      <c s="26">
        <v>16.64</v>
      </c>
      <c s="27">
        <v>0</v>
      </c>
      <c s="27">
        <f>ROUND(ROUND(H87,2)*ROUND(G87,3),2)</f>
      </c>
      <c r="O87">
        <f>(I87*21)/100</f>
      </c>
      <c t="s">
        <v>13</v>
      </c>
    </row>
    <row r="88" spans="1:5" ht="12.75">
      <c r="A88" s="28" t="s">
        <v>40</v>
      </c>
      <c r="E88" s="29" t="s">
        <v>37</v>
      </c>
    </row>
    <row r="89" spans="1:5" ht="51">
      <c r="A89" s="30" t="s">
        <v>42</v>
      </c>
      <c r="E89" s="31" t="s">
        <v>472</v>
      </c>
    </row>
    <row r="90" spans="1:5" ht="102">
      <c r="A90" t="s">
        <v>43</v>
      </c>
      <c r="E90" s="29" t="s">
        <v>401</v>
      </c>
    </row>
    <row r="91" spans="1:16" ht="12.75">
      <c r="A91" s="19" t="s">
        <v>35</v>
      </c>
      <c s="23" t="s">
        <v>172</v>
      </c>
      <c s="23" t="s">
        <v>402</v>
      </c>
      <c s="19" t="s">
        <v>37</v>
      </c>
      <c s="24" t="s">
        <v>399</v>
      </c>
      <c s="25" t="s">
        <v>141</v>
      </c>
      <c s="26">
        <v>27.95</v>
      </c>
      <c s="27">
        <v>0</v>
      </c>
      <c s="27">
        <f>ROUND(ROUND(H91,2)*ROUND(G91,3),2)</f>
      </c>
      <c r="O91">
        <f>(I91*21)/100</f>
      </c>
      <c t="s">
        <v>13</v>
      </c>
    </row>
    <row r="92" spans="1:5" ht="12.75">
      <c r="A92" s="28" t="s">
        <v>40</v>
      </c>
      <c r="E92" s="29" t="s">
        <v>37</v>
      </c>
    </row>
    <row r="93" spans="1:5" ht="25.5">
      <c r="A93" s="30" t="s">
        <v>42</v>
      </c>
      <c r="E93" s="31" t="s">
        <v>473</v>
      </c>
    </row>
    <row r="94" spans="1:5" ht="102">
      <c r="A94" t="s">
        <v>43</v>
      </c>
      <c r="E94" s="29" t="s">
        <v>401</v>
      </c>
    </row>
    <row r="95" spans="1:18" ht="12.75" customHeight="1">
      <c r="A95" s="5" t="s">
        <v>33</v>
      </c>
      <c s="5"/>
      <c s="35" t="s">
        <v>12</v>
      </c>
      <c s="5"/>
      <c s="21" t="s">
        <v>270</v>
      </c>
      <c s="5"/>
      <c s="5"/>
      <c s="5"/>
      <c s="36">
        <f>0+Q95</f>
      </c>
      <c r="O95">
        <f>0+R95</f>
      </c>
      <c r="Q95">
        <f>0+I96</f>
      </c>
      <c>
        <f>0+O96</f>
      </c>
    </row>
    <row r="96" spans="1:16" ht="25.5">
      <c r="A96" s="19" t="s">
        <v>35</v>
      </c>
      <c s="23" t="s">
        <v>176</v>
      </c>
      <c s="23" t="s">
        <v>404</v>
      </c>
      <c s="19" t="s">
        <v>37</v>
      </c>
      <c s="24" t="s">
        <v>405</v>
      </c>
      <c s="25" t="s">
        <v>100</v>
      </c>
      <c s="26">
        <v>10.153</v>
      </c>
      <c s="27">
        <v>0</v>
      </c>
      <c s="27">
        <f>ROUND(ROUND(H96,2)*ROUND(G96,3),2)</f>
      </c>
      <c r="O96">
        <f>(I96*21)/100</f>
      </c>
      <c t="s">
        <v>13</v>
      </c>
    </row>
    <row r="97" spans="1:5" ht="12.75">
      <c r="A97" s="28" t="s">
        <v>40</v>
      </c>
      <c r="E97" s="29" t="s">
        <v>37</v>
      </c>
    </row>
    <row r="98" spans="1:5" ht="51">
      <c r="A98" s="30" t="s">
        <v>42</v>
      </c>
      <c r="E98" s="31" t="s">
        <v>474</v>
      </c>
    </row>
    <row r="99" spans="1:5" ht="25.5">
      <c r="A99" t="s">
        <v>43</v>
      </c>
      <c r="E99" s="29" t="s">
        <v>407</v>
      </c>
    </row>
    <row r="100" spans="1:18" ht="12.75" customHeight="1">
      <c r="A100" s="5" t="s">
        <v>33</v>
      </c>
      <c s="5"/>
      <c s="35" t="s">
        <v>23</v>
      </c>
      <c s="5"/>
      <c s="21" t="s">
        <v>408</v>
      </c>
      <c s="5"/>
      <c s="5"/>
      <c s="5"/>
      <c s="36">
        <f>0+Q100</f>
      </c>
      <c r="O100">
        <f>0+R100</f>
      </c>
      <c r="Q100">
        <f>0+I101+I105</f>
      </c>
      <c>
        <f>0+O101+O105</f>
      </c>
    </row>
    <row r="101" spans="1:16" ht="12.75">
      <c r="A101" s="19" t="s">
        <v>35</v>
      </c>
      <c s="23" t="s">
        <v>180</v>
      </c>
      <c s="23" t="s">
        <v>409</v>
      </c>
      <c s="19" t="s">
        <v>37</v>
      </c>
      <c s="24" t="s">
        <v>410</v>
      </c>
      <c s="25" t="s">
        <v>100</v>
      </c>
      <c s="26">
        <v>9.816</v>
      </c>
      <c s="27">
        <v>0</v>
      </c>
      <c s="27">
        <f>ROUND(ROUND(H101,2)*ROUND(G101,3),2)</f>
      </c>
      <c r="O101">
        <f>(I101*21)/100</f>
      </c>
      <c t="s">
        <v>13</v>
      </c>
    </row>
    <row r="102" spans="1:5" ht="12.75">
      <c r="A102" s="28" t="s">
        <v>40</v>
      </c>
      <c r="E102" s="29" t="s">
        <v>37</v>
      </c>
    </row>
    <row r="103" spans="1:5" ht="89.25">
      <c r="A103" s="30" t="s">
        <v>42</v>
      </c>
      <c r="E103" s="31" t="s">
        <v>475</v>
      </c>
    </row>
    <row r="104" spans="1:5" ht="38.25">
      <c r="A104" t="s">
        <v>43</v>
      </c>
      <c r="E104" s="29" t="s">
        <v>412</v>
      </c>
    </row>
    <row r="105" spans="1:16" ht="12.75">
      <c r="A105" s="19" t="s">
        <v>35</v>
      </c>
      <c s="23" t="s">
        <v>184</v>
      </c>
      <c s="23" t="s">
        <v>413</v>
      </c>
      <c s="19" t="s">
        <v>37</v>
      </c>
      <c s="24" t="s">
        <v>414</v>
      </c>
      <c s="25" t="s">
        <v>100</v>
      </c>
      <c s="26">
        <v>1.141</v>
      </c>
      <c s="27">
        <v>0</v>
      </c>
      <c s="27">
        <f>ROUND(ROUND(H105,2)*ROUND(G105,3),2)</f>
      </c>
      <c r="O105">
        <f>(I105*21)/100</f>
      </c>
      <c t="s">
        <v>13</v>
      </c>
    </row>
    <row r="106" spans="1:5" ht="12.75">
      <c r="A106" s="28" t="s">
        <v>40</v>
      </c>
      <c r="E106" s="29" t="s">
        <v>37</v>
      </c>
    </row>
    <row r="107" spans="1:5" ht="38.25">
      <c r="A107" s="30" t="s">
        <v>42</v>
      </c>
      <c r="E107" s="31" t="s">
        <v>476</v>
      </c>
    </row>
    <row r="108" spans="1:5" ht="38.25">
      <c r="A108" t="s">
        <v>43</v>
      </c>
      <c r="E108" s="29" t="s">
        <v>412</v>
      </c>
    </row>
    <row r="109" spans="1:18" ht="12.75" customHeight="1">
      <c r="A109" s="5" t="s">
        <v>33</v>
      </c>
      <c s="5"/>
      <c s="35" t="s">
        <v>30</v>
      </c>
      <c s="5"/>
      <c s="21" t="s">
        <v>204</v>
      </c>
      <c s="5"/>
      <c s="5"/>
      <c s="5"/>
      <c s="36">
        <f>0+Q109</f>
      </c>
      <c r="O109">
        <f>0+R109</f>
      </c>
      <c r="Q109">
        <f>0+I110</f>
      </c>
      <c>
        <f>0+O110</f>
      </c>
    </row>
    <row r="110" spans="1:16" ht="12.75">
      <c r="A110" s="19" t="s">
        <v>35</v>
      </c>
      <c s="23" t="s">
        <v>188</v>
      </c>
      <c s="23" t="s">
        <v>417</v>
      </c>
      <c s="19" t="s">
        <v>37</v>
      </c>
      <c s="24" t="s">
        <v>418</v>
      </c>
      <c s="25" t="s">
        <v>108</v>
      </c>
      <c s="26">
        <v>12</v>
      </c>
      <c s="27">
        <v>0</v>
      </c>
      <c s="27">
        <f>ROUND(ROUND(H110,2)*ROUND(G110,3),2)</f>
      </c>
      <c r="O110">
        <f>(I110*21)/100</f>
      </c>
      <c t="s">
        <v>13</v>
      </c>
    </row>
    <row r="111" spans="1:5" ht="12.75">
      <c r="A111" s="28" t="s">
        <v>40</v>
      </c>
      <c r="E111" s="29" t="s">
        <v>37</v>
      </c>
    </row>
    <row r="112" spans="1:5" ht="25.5">
      <c r="A112" s="30" t="s">
        <v>42</v>
      </c>
      <c r="E112" s="31" t="s">
        <v>477</v>
      </c>
    </row>
    <row r="113" spans="1:5" ht="89.25">
      <c r="A113" t="s">
        <v>43</v>
      </c>
      <c r="E113" s="29" t="s">
        <v>420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0+O8+O37+O86+O107+O112+O125+O134</f>
      </c>
      <c t="s">
        <v>12</v>
      </c>
    </row>
    <row r="3" spans="1:16" ht="15" customHeight="1">
      <c r="A3" t="s">
        <v>1</v>
      </c>
      <c s="8" t="s">
        <v>4</v>
      </c>
      <c s="9" t="s">
        <v>5</v>
      </c>
      <c s="1"/>
      <c s="10" t="s">
        <v>6</v>
      </c>
      <c s="1"/>
      <c s="4"/>
      <c s="3" t="s">
        <v>478</v>
      </c>
      <c s="32">
        <f>0+I8+I37+I86+I107+I112+I125+I134</f>
      </c>
      <c r="O3" t="s">
        <v>9</v>
      </c>
      <c t="s">
        <v>13</v>
      </c>
    </row>
    <row r="4" spans="1:16" ht="15" customHeight="1">
      <c r="A4" t="s">
        <v>7</v>
      </c>
      <c s="12" t="s">
        <v>8</v>
      </c>
      <c s="13" t="s">
        <v>478</v>
      </c>
      <c s="5"/>
      <c s="14" t="s">
        <v>479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25.5">
      <c r="A9" s="19" t="s">
        <v>35</v>
      </c>
      <c s="23" t="s">
        <v>19</v>
      </c>
      <c s="23" t="s">
        <v>337</v>
      </c>
      <c s="19" t="s">
        <v>37</v>
      </c>
      <c s="24" t="s">
        <v>338</v>
      </c>
      <c s="25" t="s">
        <v>88</v>
      </c>
      <c s="26">
        <v>166.698</v>
      </c>
      <c s="27">
        <v>0</v>
      </c>
      <c s="27">
        <f>ROUND(ROUND(H9,2)*ROUND(G9,3),2)</f>
      </c>
      <c r="O9">
        <f>(I9*21)/100</f>
      </c>
      <c t="s">
        <v>13</v>
      </c>
    </row>
    <row r="10" spans="1:5" ht="12.75">
      <c r="A10" s="28" t="s">
        <v>40</v>
      </c>
      <c r="E10" s="29" t="s">
        <v>37</v>
      </c>
    </row>
    <row r="11" spans="1:5" ht="38.25">
      <c r="A11" s="30" t="s">
        <v>42</v>
      </c>
      <c r="E11" s="31" t="s">
        <v>480</v>
      </c>
    </row>
    <row r="12" spans="1:5" ht="140.25">
      <c r="A12" t="s">
        <v>43</v>
      </c>
      <c r="E12" s="29" t="s">
        <v>340</v>
      </c>
    </row>
    <row r="13" spans="1:16" ht="25.5">
      <c r="A13" s="19" t="s">
        <v>35</v>
      </c>
      <c s="23" t="s">
        <v>13</v>
      </c>
      <c s="23" t="s">
        <v>341</v>
      </c>
      <c s="19" t="s">
        <v>37</v>
      </c>
      <c s="24" t="s">
        <v>342</v>
      </c>
      <c s="25" t="s">
        <v>88</v>
      </c>
      <c s="26">
        <v>247.104</v>
      </c>
      <c s="27">
        <v>0</v>
      </c>
      <c s="27">
        <f>ROUND(ROUND(H13,2)*ROUND(G13,3),2)</f>
      </c>
      <c r="O13">
        <f>(I13*21)/100</f>
      </c>
      <c t="s">
        <v>13</v>
      </c>
    </row>
    <row r="14" spans="1:5" ht="12.75">
      <c r="A14" s="28" t="s">
        <v>40</v>
      </c>
      <c r="E14" s="29" t="s">
        <v>37</v>
      </c>
    </row>
    <row r="15" spans="1:5" ht="51">
      <c r="A15" s="30" t="s">
        <v>42</v>
      </c>
      <c r="E15" s="31" t="s">
        <v>481</v>
      </c>
    </row>
    <row r="16" spans="1:5" ht="140.25">
      <c r="A16" t="s">
        <v>43</v>
      </c>
      <c r="E16" s="29" t="s">
        <v>340</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25.5">
      <c r="A19" s="30" t="s">
        <v>42</v>
      </c>
      <c r="E19" s="31" t="s">
        <v>482</v>
      </c>
    </row>
    <row r="20" spans="1:5" ht="12.75">
      <c r="A20" t="s">
        <v>43</v>
      </c>
      <c r="E20" s="29" t="s">
        <v>44</v>
      </c>
    </row>
    <row r="21" spans="1:16" ht="12.75">
      <c r="A21" s="19" t="s">
        <v>35</v>
      </c>
      <c s="23" t="s">
        <v>23</v>
      </c>
      <c s="23" t="s">
        <v>345</v>
      </c>
      <c s="19" t="s">
        <v>37</v>
      </c>
      <c s="24" t="s">
        <v>346</v>
      </c>
      <c s="25" t="s">
        <v>48</v>
      </c>
      <c s="26">
        <v>1</v>
      </c>
      <c s="27">
        <v>0</v>
      </c>
      <c s="27">
        <f>ROUND(ROUND(H21,2)*ROUND(G21,3),2)</f>
      </c>
      <c r="O21">
        <f>(I21*21)/100</f>
      </c>
      <c t="s">
        <v>13</v>
      </c>
    </row>
    <row r="22" spans="1:5" ht="12.75">
      <c r="A22" s="28" t="s">
        <v>40</v>
      </c>
      <c r="E22" s="29" t="s">
        <v>37</v>
      </c>
    </row>
    <row r="23" spans="1:5" ht="63.75">
      <c r="A23" s="30" t="s">
        <v>42</v>
      </c>
      <c r="E23" s="31" t="s">
        <v>347</v>
      </c>
    </row>
    <row r="24" spans="1:5" ht="38.25">
      <c r="A24" t="s">
        <v>43</v>
      </c>
      <c r="E24" s="29" t="s">
        <v>348</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25.5">
      <c r="A27" s="30" t="s">
        <v>42</v>
      </c>
      <c r="E27" s="31" t="s">
        <v>483</v>
      </c>
    </row>
    <row r="28" spans="1:5" ht="12.75">
      <c r="A28" t="s">
        <v>43</v>
      </c>
      <c r="E28" s="29" t="s">
        <v>50</v>
      </c>
    </row>
    <row r="29" spans="1:16" ht="12.75">
      <c r="A29" s="19" t="s">
        <v>35</v>
      </c>
      <c s="23" t="s">
        <v>27</v>
      </c>
      <c s="23" t="s">
        <v>350</v>
      </c>
      <c s="19" t="s">
        <v>37</v>
      </c>
      <c s="24" t="s">
        <v>351</v>
      </c>
      <c s="25" t="s">
        <v>48</v>
      </c>
      <c s="26">
        <v>1</v>
      </c>
      <c s="27">
        <v>0</v>
      </c>
      <c s="27">
        <f>ROUND(ROUND(H29,2)*ROUND(G29,3),2)</f>
      </c>
      <c r="O29">
        <f>(I29*21)/100</f>
      </c>
      <c t="s">
        <v>13</v>
      </c>
    </row>
    <row r="30" spans="1:5" ht="12.75">
      <c r="A30" s="28" t="s">
        <v>40</v>
      </c>
      <c r="E30" s="29" t="s">
        <v>37</v>
      </c>
    </row>
    <row r="31" spans="1:5" ht="25.5">
      <c r="A31" s="30" t="s">
        <v>42</v>
      </c>
      <c r="E31" s="31" t="s">
        <v>484</v>
      </c>
    </row>
    <row r="32" spans="1:5" ht="12.75">
      <c r="A32" t="s">
        <v>43</v>
      </c>
      <c r="E32" s="29" t="s">
        <v>50</v>
      </c>
    </row>
    <row r="33" spans="1:16" ht="12.75">
      <c r="A33" s="19" t="s">
        <v>35</v>
      </c>
      <c s="23" t="s">
        <v>61</v>
      </c>
      <c s="23" t="s">
        <v>353</v>
      </c>
      <c s="19" t="s">
        <v>37</v>
      </c>
      <c s="24" t="s">
        <v>354</v>
      </c>
      <c s="25" t="s">
        <v>48</v>
      </c>
      <c s="26">
        <v>1</v>
      </c>
      <c s="27">
        <v>0</v>
      </c>
      <c s="27">
        <f>ROUND(ROUND(H33,2)*ROUND(G33,3),2)</f>
      </c>
      <c r="O33">
        <f>(I33*21)/100</f>
      </c>
      <c t="s">
        <v>13</v>
      </c>
    </row>
    <row r="34" spans="1:5" ht="12.75">
      <c r="A34" s="28" t="s">
        <v>40</v>
      </c>
      <c r="E34" s="29" t="s">
        <v>37</v>
      </c>
    </row>
    <row r="35" spans="1:5" ht="51">
      <c r="A35" s="30" t="s">
        <v>42</v>
      </c>
      <c r="E35" s="31" t="s">
        <v>355</v>
      </c>
    </row>
    <row r="36" spans="1:5" ht="12.75">
      <c r="A36" t="s">
        <v>43</v>
      </c>
      <c r="E36" s="29" t="s">
        <v>356</v>
      </c>
    </row>
    <row r="37" spans="1:18" ht="12.75" customHeight="1">
      <c r="A37" s="5" t="s">
        <v>33</v>
      </c>
      <c s="5"/>
      <c s="35" t="s">
        <v>19</v>
      </c>
      <c s="5"/>
      <c s="21" t="s">
        <v>97</v>
      </c>
      <c s="5"/>
      <c s="5"/>
      <c s="5"/>
      <c s="36">
        <f>0+Q37</f>
      </c>
      <c r="O37">
        <f>0+R37</f>
      </c>
      <c r="Q37">
        <f>0+I38+I42+I46+I50+I54+I58+I62+I66+I70+I74+I78+I82</f>
      </c>
      <c>
        <f>0+O38+O42+O46+O50+O54+O58+O62+O66+O70+O74+O78+O82</f>
      </c>
    </row>
    <row r="38" spans="1:16" ht="12.75">
      <c r="A38" s="19" t="s">
        <v>35</v>
      </c>
      <c s="23" t="s">
        <v>66</v>
      </c>
      <c s="23" t="s">
        <v>116</v>
      </c>
      <c s="19" t="s">
        <v>37</v>
      </c>
      <c s="24" t="s">
        <v>117</v>
      </c>
      <c s="25" t="s">
        <v>100</v>
      </c>
      <c s="26">
        <v>24.8</v>
      </c>
      <c s="27">
        <v>0</v>
      </c>
      <c s="27">
        <f>ROUND(ROUND(H38,2)*ROUND(G38,3),2)</f>
      </c>
      <c r="O38">
        <f>(I38*21)/100</f>
      </c>
      <c t="s">
        <v>13</v>
      </c>
    </row>
    <row r="39" spans="1:5" ht="12.75">
      <c r="A39" s="28" t="s">
        <v>40</v>
      </c>
      <c r="E39" s="29" t="s">
        <v>37</v>
      </c>
    </row>
    <row r="40" spans="1:5" ht="38.25">
      <c r="A40" s="30" t="s">
        <v>42</v>
      </c>
      <c r="E40" s="31" t="s">
        <v>485</v>
      </c>
    </row>
    <row r="41" spans="1:5" ht="38.25">
      <c r="A41" t="s">
        <v>43</v>
      </c>
      <c r="E41" s="29" t="s">
        <v>119</v>
      </c>
    </row>
    <row r="42" spans="1:16" ht="12.75">
      <c r="A42" s="19" t="s">
        <v>35</v>
      </c>
      <c s="23" t="s">
        <v>30</v>
      </c>
      <c s="23" t="s">
        <v>358</v>
      </c>
      <c s="19" t="s">
        <v>37</v>
      </c>
      <c s="24" t="s">
        <v>359</v>
      </c>
      <c s="25" t="s">
        <v>100</v>
      </c>
      <c s="26">
        <v>37.98</v>
      </c>
      <c s="27">
        <v>0</v>
      </c>
      <c s="27">
        <f>ROUND(ROUND(H42,2)*ROUND(G42,3),2)</f>
      </c>
      <c r="O42">
        <f>(I42*21)/100</f>
      </c>
      <c t="s">
        <v>13</v>
      </c>
    </row>
    <row r="43" spans="1:5" ht="12.75">
      <c r="A43" s="28" t="s">
        <v>40</v>
      </c>
      <c r="E43" s="29" t="s">
        <v>37</v>
      </c>
    </row>
    <row r="44" spans="1:5" ht="76.5">
      <c r="A44" s="30" t="s">
        <v>42</v>
      </c>
      <c r="E44" s="31" t="s">
        <v>486</v>
      </c>
    </row>
    <row r="45" spans="1:5" ht="306">
      <c r="A45" t="s">
        <v>43</v>
      </c>
      <c r="E45" s="29" t="s">
        <v>361</v>
      </c>
    </row>
    <row r="46" spans="1:16" ht="12.75">
      <c r="A46" s="19" t="s">
        <v>35</v>
      </c>
      <c s="23" t="s">
        <v>32</v>
      </c>
      <c s="23" t="s">
        <v>362</v>
      </c>
      <c s="19" t="s">
        <v>37</v>
      </c>
      <c s="24" t="s">
        <v>363</v>
      </c>
      <c s="25" t="s">
        <v>100</v>
      </c>
      <c s="26">
        <v>85.89</v>
      </c>
      <c s="27">
        <v>0</v>
      </c>
      <c s="27">
        <f>ROUND(ROUND(H46,2)*ROUND(G46,3),2)</f>
      </c>
      <c r="O46">
        <f>(I46*21)/100</f>
      </c>
      <c t="s">
        <v>13</v>
      </c>
    </row>
    <row r="47" spans="1:5" ht="12.75">
      <c r="A47" s="28" t="s">
        <v>40</v>
      </c>
      <c r="E47" s="29" t="s">
        <v>37</v>
      </c>
    </row>
    <row r="48" spans="1:5" ht="191.25">
      <c r="A48" s="30" t="s">
        <v>42</v>
      </c>
      <c r="E48" s="31" t="s">
        <v>487</v>
      </c>
    </row>
    <row r="49" spans="1:5" ht="318.75">
      <c r="A49" t="s">
        <v>43</v>
      </c>
      <c r="E49" s="29" t="s">
        <v>132</v>
      </c>
    </row>
    <row r="50" spans="1:16" ht="12.75">
      <c r="A50" s="19" t="s">
        <v>35</v>
      </c>
      <c s="23" t="s">
        <v>79</v>
      </c>
      <c s="23" t="s">
        <v>365</v>
      </c>
      <c s="19" t="s">
        <v>37</v>
      </c>
      <c s="24" t="s">
        <v>366</v>
      </c>
      <c s="25" t="s">
        <v>100</v>
      </c>
      <c s="26">
        <v>85.89</v>
      </c>
      <c s="27">
        <v>0</v>
      </c>
      <c s="27">
        <f>ROUND(ROUND(H50,2)*ROUND(G50,3),2)</f>
      </c>
      <c r="O50">
        <f>(I50*21)/100</f>
      </c>
      <c t="s">
        <v>13</v>
      </c>
    </row>
    <row r="51" spans="1:5" ht="12.75">
      <c r="A51" s="28" t="s">
        <v>40</v>
      </c>
      <c r="E51" s="29" t="s">
        <v>37</v>
      </c>
    </row>
    <row r="52" spans="1:5" ht="216.75">
      <c r="A52" s="30" t="s">
        <v>42</v>
      </c>
      <c r="E52" s="31" t="s">
        <v>488</v>
      </c>
    </row>
    <row r="53" spans="1:5" ht="318.75">
      <c r="A53" t="s">
        <v>43</v>
      </c>
      <c r="E53" s="29" t="s">
        <v>368</v>
      </c>
    </row>
    <row r="54" spans="1:16" ht="12.75">
      <c r="A54" s="19" t="s">
        <v>35</v>
      </c>
      <c s="23" t="s">
        <v>127</v>
      </c>
      <c s="23" t="s">
        <v>128</v>
      </c>
      <c s="19" t="s">
        <v>37</v>
      </c>
      <c s="24" t="s">
        <v>130</v>
      </c>
      <c s="25" t="s">
        <v>100</v>
      </c>
      <c s="26">
        <v>6.72</v>
      </c>
      <c s="27">
        <v>0</v>
      </c>
      <c s="27">
        <f>ROUND(ROUND(H54,2)*ROUND(G54,3),2)</f>
      </c>
      <c r="O54">
        <f>(I54*21)/100</f>
      </c>
      <c t="s">
        <v>13</v>
      </c>
    </row>
    <row r="55" spans="1:5" ht="12.75">
      <c r="A55" s="28" t="s">
        <v>40</v>
      </c>
      <c r="E55" s="29" t="s">
        <v>37</v>
      </c>
    </row>
    <row r="56" spans="1:5" ht="114.75">
      <c r="A56" s="30" t="s">
        <v>42</v>
      </c>
      <c r="E56" s="31" t="s">
        <v>489</v>
      </c>
    </row>
    <row r="57" spans="1:5" ht="318.75">
      <c r="A57" t="s">
        <v>43</v>
      </c>
      <c r="E57" s="29" t="s">
        <v>132</v>
      </c>
    </row>
    <row r="58" spans="1:16" ht="12.75">
      <c r="A58" s="19" t="s">
        <v>35</v>
      </c>
      <c s="23" t="s">
        <v>133</v>
      </c>
      <c s="23" t="s">
        <v>490</v>
      </c>
      <c s="19" t="s">
        <v>37</v>
      </c>
      <c s="24" t="s">
        <v>491</v>
      </c>
      <c s="25" t="s">
        <v>100</v>
      </c>
      <c s="26">
        <v>6.72</v>
      </c>
      <c s="27">
        <v>0</v>
      </c>
      <c s="27">
        <f>ROUND(ROUND(H58,2)*ROUND(G58,3),2)</f>
      </c>
      <c r="O58">
        <f>(I58*21)/100</f>
      </c>
      <c t="s">
        <v>13</v>
      </c>
    </row>
    <row r="59" spans="1:5" ht="12.75">
      <c r="A59" s="28" t="s">
        <v>40</v>
      </c>
      <c r="E59" s="29" t="s">
        <v>37</v>
      </c>
    </row>
    <row r="60" spans="1:5" ht="140.25">
      <c r="A60" s="30" t="s">
        <v>42</v>
      </c>
      <c r="E60" s="31" t="s">
        <v>492</v>
      </c>
    </row>
    <row r="61" spans="1:5" ht="318.75">
      <c r="A61" t="s">
        <v>43</v>
      </c>
      <c r="E61" s="29" t="s">
        <v>368</v>
      </c>
    </row>
    <row r="62" spans="1:16" ht="12.75">
      <c r="A62" s="19" t="s">
        <v>35</v>
      </c>
      <c s="23" t="s">
        <v>138</v>
      </c>
      <c s="23" t="s">
        <v>369</v>
      </c>
      <c s="19" t="s">
        <v>37</v>
      </c>
      <c s="24" t="s">
        <v>370</v>
      </c>
      <c s="25" t="s">
        <v>100</v>
      </c>
      <c s="26">
        <v>247.465</v>
      </c>
      <c s="27">
        <v>0</v>
      </c>
      <c s="27">
        <f>ROUND(ROUND(H62,2)*ROUND(G62,3),2)</f>
      </c>
      <c r="O62">
        <f>(I62*21)/100</f>
      </c>
      <c t="s">
        <v>13</v>
      </c>
    </row>
    <row r="63" spans="1:5" ht="12.75">
      <c r="A63" s="28" t="s">
        <v>40</v>
      </c>
      <c r="E63" s="29" t="s">
        <v>37</v>
      </c>
    </row>
    <row r="64" spans="1:5" ht="140.25">
      <c r="A64" s="30" t="s">
        <v>42</v>
      </c>
      <c r="E64" s="31" t="s">
        <v>493</v>
      </c>
    </row>
    <row r="65" spans="1:5" ht="191.25">
      <c r="A65" t="s">
        <v>43</v>
      </c>
      <c r="E65" s="29" t="s">
        <v>372</v>
      </c>
    </row>
    <row r="66" spans="1:16" ht="12.75">
      <c r="A66" s="19" t="s">
        <v>35</v>
      </c>
      <c s="23" t="s">
        <v>144</v>
      </c>
      <c s="23" t="s">
        <v>373</v>
      </c>
      <c s="19" t="s">
        <v>37</v>
      </c>
      <c s="24" t="s">
        <v>374</v>
      </c>
      <c s="25" t="s">
        <v>100</v>
      </c>
      <c s="26">
        <v>13.176</v>
      </c>
      <c s="27">
        <v>0</v>
      </c>
      <c s="27">
        <f>ROUND(ROUND(H66,2)*ROUND(G66,3),2)</f>
      </c>
      <c r="O66">
        <f>(I66*21)/100</f>
      </c>
      <c t="s">
        <v>13</v>
      </c>
    </row>
    <row r="67" spans="1:5" ht="12.75">
      <c r="A67" s="28" t="s">
        <v>40</v>
      </c>
      <c r="E67" s="29" t="s">
        <v>37</v>
      </c>
    </row>
    <row r="68" spans="1:5" ht="76.5">
      <c r="A68" s="30" t="s">
        <v>42</v>
      </c>
      <c r="E68" s="31" t="s">
        <v>494</v>
      </c>
    </row>
    <row r="69" spans="1:5" ht="229.5">
      <c r="A69" t="s">
        <v>43</v>
      </c>
      <c r="E69" s="29" t="s">
        <v>376</v>
      </c>
    </row>
    <row r="70" spans="1:16" ht="12.75">
      <c r="A70" s="19" t="s">
        <v>35</v>
      </c>
      <c s="23" t="s">
        <v>149</v>
      </c>
      <c s="23" t="s">
        <v>495</v>
      </c>
      <c s="19" t="s">
        <v>37</v>
      </c>
      <c s="24" t="s">
        <v>496</v>
      </c>
      <c s="25" t="s">
        <v>100</v>
      </c>
      <c s="26">
        <v>13.44</v>
      </c>
      <c s="27">
        <v>0</v>
      </c>
      <c s="27">
        <f>ROUND(ROUND(H70,2)*ROUND(G70,3),2)</f>
      </c>
      <c r="O70">
        <f>(I70*21)/100</f>
      </c>
      <c t="s">
        <v>13</v>
      </c>
    </row>
    <row r="71" spans="1:5" ht="12.75">
      <c r="A71" s="28" t="s">
        <v>40</v>
      </c>
      <c r="E71" s="29" t="s">
        <v>37</v>
      </c>
    </row>
    <row r="72" spans="1:5" ht="51">
      <c r="A72" s="30" t="s">
        <v>42</v>
      </c>
      <c r="E72" s="31" t="s">
        <v>497</v>
      </c>
    </row>
    <row r="73" spans="1:5" ht="293.25">
      <c r="A73" t="s">
        <v>43</v>
      </c>
      <c r="E73" s="29" t="s">
        <v>498</v>
      </c>
    </row>
    <row r="74" spans="1:16" ht="12.75">
      <c r="A74" s="19" t="s">
        <v>35</v>
      </c>
      <c s="23" t="s">
        <v>155</v>
      </c>
      <c s="23" t="s">
        <v>377</v>
      </c>
      <c s="19" t="s">
        <v>37</v>
      </c>
      <c s="24" t="s">
        <v>378</v>
      </c>
      <c s="25" t="s">
        <v>100</v>
      </c>
      <c s="26">
        <v>24.804</v>
      </c>
      <c s="27">
        <v>0</v>
      </c>
      <c s="27">
        <f>ROUND(ROUND(H74,2)*ROUND(G74,3),2)</f>
      </c>
      <c r="O74">
        <f>(I74*21)/100</f>
      </c>
      <c t="s">
        <v>13</v>
      </c>
    </row>
    <row r="75" spans="1:5" ht="12.75">
      <c r="A75" s="28" t="s">
        <v>40</v>
      </c>
      <c r="E75" s="29" t="s">
        <v>37</v>
      </c>
    </row>
    <row r="76" spans="1:5" ht="63.75">
      <c r="A76" s="30" t="s">
        <v>42</v>
      </c>
      <c r="E76" s="31" t="s">
        <v>499</v>
      </c>
    </row>
    <row r="77" spans="1:5" ht="38.25">
      <c r="A77" t="s">
        <v>43</v>
      </c>
      <c r="E77" s="29" t="s">
        <v>314</v>
      </c>
    </row>
    <row r="78" spans="1:16" ht="12.75">
      <c r="A78" s="19" t="s">
        <v>35</v>
      </c>
      <c s="23" t="s">
        <v>160</v>
      </c>
      <c s="23" t="s">
        <v>380</v>
      </c>
      <c s="19" t="s">
        <v>37</v>
      </c>
      <c s="24" t="s">
        <v>381</v>
      </c>
      <c s="25" t="s">
        <v>141</v>
      </c>
      <c s="26">
        <v>137.778</v>
      </c>
      <c s="27">
        <v>0</v>
      </c>
      <c s="27">
        <f>ROUND(ROUND(H78,2)*ROUND(G78,3),2)</f>
      </c>
      <c r="O78">
        <f>(I78*21)/100</f>
      </c>
      <c t="s">
        <v>13</v>
      </c>
    </row>
    <row r="79" spans="1:5" ht="12.75">
      <c r="A79" s="28" t="s">
        <v>40</v>
      </c>
      <c r="E79" s="29" t="s">
        <v>37</v>
      </c>
    </row>
    <row r="80" spans="1:5" ht="12.75">
      <c r="A80" s="30" t="s">
        <v>42</v>
      </c>
      <c r="E80" s="31" t="s">
        <v>500</v>
      </c>
    </row>
    <row r="81" spans="1:5" ht="25.5">
      <c r="A81" t="s">
        <v>43</v>
      </c>
      <c r="E81" s="29" t="s">
        <v>383</v>
      </c>
    </row>
    <row r="82" spans="1:16" ht="12.75">
      <c r="A82" s="19" t="s">
        <v>35</v>
      </c>
      <c s="23" t="s">
        <v>165</v>
      </c>
      <c s="23" t="s">
        <v>316</v>
      </c>
      <c s="19" t="s">
        <v>37</v>
      </c>
      <c s="24" t="s">
        <v>317</v>
      </c>
      <c s="25" t="s">
        <v>141</v>
      </c>
      <c s="26">
        <v>137.8</v>
      </c>
      <c s="27">
        <v>0</v>
      </c>
      <c s="27">
        <f>ROUND(ROUND(H82,2)*ROUND(G82,3),2)</f>
      </c>
      <c r="O82">
        <f>(I82*21)/100</f>
      </c>
      <c t="s">
        <v>13</v>
      </c>
    </row>
    <row r="83" spans="1:5" ht="12.75">
      <c r="A83" s="28" t="s">
        <v>40</v>
      </c>
      <c r="E83" s="29" t="s">
        <v>37</v>
      </c>
    </row>
    <row r="84" spans="1:5" ht="12.75">
      <c r="A84" s="30" t="s">
        <v>42</v>
      </c>
      <c r="E84" s="31" t="s">
        <v>501</v>
      </c>
    </row>
    <row r="85" spans="1:5" ht="38.25">
      <c r="A85" t="s">
        <v>43</v>
      </c>
      <c r="E85" s="29" t="s">
        <v>319</v>
      </c>
    </row>
    <row r="86" spans="1:18" ht="12.75" customHeight="1">
      <c r="A86" s="5" t="s">
        <v>33</v>
      </c>
      <c s="5"/>
      <c s="35" t="s">
        <v>13</v>
      </c>
      <c s="5"/>
      <c s="21" t="s">
        <v>385</v>
      </c>
      <c s="5"/>
      <c s="5"/>
      <c s="5"/>
      <c s="36">
        <f>0+Q86</f>
      </c>
      <c r="O86">
        <f>0+R86</f>
      </c>
      <c r="Q86">
        <f>0+I87+I91+I95+I99+I103</f>
      </c>
      <c>
        <f>0+O87+O91+O95+O99+O103</f>
      </c>
    </row>
    <row r="87" spans="1:16" ht="12.75">
      <c r="A87" s="19" t="s">
        <v>35</v>
      </c>
      <c s="23" t="s">
        <v>167</v>
      </c>
      <c s="23" t="s">
        <v>386</v>
      </c>
      <c s="19" t="s">
        <v>37</v>
      </c>
      <c s="24" t="s">
        <v>387</v>
      </c>
      <c s="25" t="s">
        <v>88</v>
      </c>
      <c s="26">
        <v>17.861</v>
      </c>
      <c s="27">
        <v>0</v>
      </c>
      <c s="27">
        <f>ROUND(ROUND(H87,2)*ROUND(G87,3),2)</f>
      </c>
      <c r="O87">
        <f>(I87*21)/100</f>
      </c>
      <c t="s">
        <v>13</v>
      </c>
    </row>
    <row r="88" spans="1:5" ht="12.75">
      <c r="A88" s="28" t="s">
        <v>40</v>
      </c>
      <c r="E88" s="29" t="s">
        <v>37</v>
      </c>
    </row>
    <row r="89" spans="1:5" ht="127.5">
      <c r="A89" s="30" t="s">
        <v>42</v>
      </c>
      <c r="E89" s="31" t="s">
        <v>502</v>
      </c>
    </row>
    <row r="90" spans="1:5" ht="38.25">
      <c r="A90" t="s">
        <v>43</v>
      </c>
      <c r="E90" s="29" t="s">
        <v>389</v>
      </c>
    </row>
    <row r="91" spans="1:16" ht="12.75">
      <c r="A91" s="19" t="s">
        <v>35</v>
      </c>
      <c s="23" t="s">
        <v>172</v>
      </c>
      <c s="23" t="s">
        <v>390</v>
      </c>
      <c s="19" t="s">
        <v>37</v>
      </c>
      <c s="24" t="s">
        <v>391</v>
      </c>
      <c s="25" t="s">
        <v>141</v>
      </c>
      <c s="26">
        <v>172.48</v>
      </c>
      <c s="27">
        <v>0</v>
      </c>
      <c s="27">
        <f>ROUND(ROUND(H91,2)*ROUND(G91,3),2)</f>
      </c>
      <c r="O91">
        <f>(I91*21)/100</f>
      </c>
      <c t="s">
        <v>13</v>
      </c>
    </row>
    <row r="92" spans="1:5" ht="12.75">
      <c r="A92" s="28" t="s">
        <v>40</v>
      </c>
      <c r="E92" s="29" t="s">
        <v>37</v>
      </c>
    </row>
    <row r="93" spans="1:5" ht="89.25">
      <c r="A93" s="30" t="s">
        <v>42</v>
      </c>
      <c r="E93" s="31" t="s">
        <v>503</v>
      </c>
    </row>
    <row r="94" spans="1:5" ht="12.75">
      <c r="A94" t="s">
        <v>43</v>
      </c>
      <c r="E94" s="29" t="s">
        <v>393</v>
      </c>
    </row>
    <row r="95" spans="1:16" ht="12.75">
      <c r="A95" s="19" t="s">
        <v>35</v>
      </c>
      <c s="23" t="s">
        <v>176</v>
      </c>
      <c s="23" t="s">
        <v>394</v>
      </c>
      <c s="19" t="s">
        <v>37</v>
      </c>
      <c s="24" t="s">
        <v>395</v>
      </c>
      <c s="25" t="s">
        <v>108</v>
      </c>
      <c s="26">
        <v>530</v>
      </c>
      <c s="27">
        <v>0</v>
      </c>
      <c s="27">
        <f>ROUND(ROUND(H95,2)*ROUND(G95,3),2)</f>
      </c>
      <c r="O95">
        <f>(I95*21)/100</f>
      </c>
      <c t="s">
        <v>13</v>
      </c>
    </row>
    <row r="96" spans="1:5" ht="12.75">
      <c r="A96" s="28" t="s">
        <v>40</v>
      </c>
      <c r="E96" s="29" t="s">
        <v>37</v>
      </c>
    </row>
    <row r="97" spans="1:5" ht="140.25">
      <c r="A97" s="30" t="s">
        <v>42</v>
      </c>
      <c r="E97" s="31" t="s">
        <v>504</v>
      </c>
    </row>
    <row r="98" spans="1:5" ht="63.75">
      <c r="A98" t="s">
        <v>43</v>
      </c>
      <c r="E98" s="29" t="s">
        <v>397</v>
      </c>
    </row>
    <row r="99" spans="1:16" ht="12.75">
      <c r="A99" s="19" t="s">
        <v>35</v>
      </c>
      <c s="23" t="s">
        <v>180</v>
      </c>
      <c s="23" t="s">
        <v>505</v>
      </c>
      <c s="19" t="s">
        <v>37</v>
      </c>
      <c s="24" t="s">
        <v>399</v>
      </c>
      <c s="25" t="s">
        <v>141</v>
      </c>
      <c s="26">
        <v>137.8</v>
      </c>
      <c s="27">
        <v>0</v>
      </c>
      <c s="27">
        <f>ROUND(ROUND(H99,2)*ROUND(G99,3),2)</f>
      </c>
      <c r="O99">
        <f>(I99*21)/100</f>
      </c>
      <c t="s">
        <v>13</v>
      </c>
    </row>
    <row r="100" spans="1:5" ht="12.75">
      <c r="A100" s="28" t="s">
        <v>40</v>
      </c>
      <c r="E100" s="29" t="s">
        <v>37</v>
      </c>
    </row>
    <row r="101" spans="1:5" ht="25.5">
      <c r="A101" s="30" t="s">
        <v>42</v>
      </c>
      <c r="E101" s="31" t="s">
        <v>506</v>
      </c>
    </row>
    <row r="102" spans="1:5" ht="102">
      <c r="A102" t="s">
        <v>43</v>
      </c>
      <c r="E102" s="29" t="s">
        <v>401</v>
      </c>
    </row>
    <row r="103" spans="1:16" ht="12.75">
      <c r="A103" s="19" t="s">
        <v>35</v>
      </c>
      <c s="23" t="s">
        <v>184</v>
      </c>
      <c s="23" t="s">
        <v>398</v>
      </c>
      <c s="19" t="s">
        <v>37</v>
      </c>
      <c s="24" t="s">
        <v>399</v>
      </c>
      <c s="25" t="s">
        <v>141</v>
      </c>
      <c s="26">
        <v>150.31</v>
      </c>
      <c s="27">
        <v>0</v>
      </c>
      <c s="27">
        <f>ROUND(ROUND(H103,2)*ROUND(G103,3),2)</f>
      </c>
      <c r="O103">
        <f>(I103*21)/100</f>
      </c>
      <c t="s">
        <v>13</v>
      </c>
    </row>
    <row r="104" spans="1:5" ht="12.75">
      <c r="A104" s="28" t="s">
        <v>40</v>
      </c>
      <c r="E104" s="29" t="s">
        <v>37</v>
      </c>
    </row>
    <row r="105" spans="1:5" ht="102">
      <c r="A105" s="30" t="s">
        <v>42</v>
      </c>
      <c r="E105" s="31" t="s">
        <v>507</v>
      </c>
    </row>
    <row r="106" spans="1:5" ht="102">
      <c r="A106" t="s">
        <v>43</v>
      </c>
      <c r="E106" s="29" t="s">
        <v>401</v>
      </c>
    </row>
    <row r="107" spans="1:18" ht="12.75" customHeight="1">
      <c r="A107" s="5" t="s">
        <v>33</v>
      </c>
      <c s="5"/>
      <c s="35" t="s">
        <v>12</v>
      </c>
      <c s="5"/>
      <c s="21" t="s">
        <v>270</v>
      </c>
      <c s="5"/>
      <c s="5"/>
      <c s="5"/>
      <c s="36">
        <f>0+Q107</f>
      </c>
      <c r="O107">
        <f>0+R107</f>
      </c>
      <c r="Q107">
        <f>0+I108</f>
      </c>
      <c>
        <f>0+O108</f>
      </c>
    </row>
    <row r="108" spans="1:16" ht="25.5">
      <c r="A108" s="19" t="s">
        <v>35</v>
      </c>
      <c s="23" t="s">
        <v>188</v>
      </c>
      <c s="23" t="s">
        <v>404</v>
      </c>
      <c s="19" t="s">
        <v>37</v>
      </c>
      <c s="24" t="s">
        <v>405</v>
      </c>
      <c s="25" t="s">
        <v>100</v>
      </c>
      <c s="26">
        <v>91.28</v>
      </c>
      <c s="27">
        <v>0</v>
      </c>
      <c s="27">
        <f>ROUND(ROUND(H108,2)*ROUND(G108,3),2)</f>
      </c>
      <c r="O108">
        <f>(I108*21)/100</f>
      </c>
      <c t="s">
        <v>13</v>
      </c>
    </row>
    <row r="109" spans="1:5" ht="12.75">
      <c r="A109" s="28" t="s">
        <v>40</v>
      </c>
      <c r="E109" s="29" t="s">
        <v>37</v>
      </c>
    </row>
    <row r="110" spans="1:5" ht="102">
      <c r="A110" s="30" t="s">
        <v>42</v>
      </c>
      <c r="E110" s="31" t="s">
        <v>508</v>
      </c>
    </row>
    <row r="111" spans="1:5" ht="25.5">
      <c r="A111" t="s">
        <v>43</v>
      </c>
      <c r="E111" s="29" t="s">
        <v>407</v>
      </c>
    </row>
    <row r="112" spans="1:18" ht="12.75" customHeight="1">
      <c r="A112" s="5" t="s">
        <v>33</v>
      </c>
      <c s="5"/>
      <c s="35" t="s">
        <v>23</v>
      </c>
      <c s="5"/>
      <c s="21" t="s">
        <v>408</v>
      </c>
      <c s="5"/>
      <c s="5"/>
      <c s="5"/>
      <c s="36">
        <f>0+Q112</f>
      </c>
      <c r="O112">
        <f>0+R112</f>
      </c>
      <c r="Q112">
        <f>0+I113+I117+I121</f>
      </c>
      <c>
        <f>0+O113+O117+O121</f>
      </c>
    </row>
    <row r="113" spans="1:16" ht="12.75">
      <c r="A113" s="19" t="s">
        <v>35</v>
      </c>
      <c s="23" t="s">
        <v>193</v>
      </c>
      <c s="23" t="s">
        <v>509</v>
      </c>
      <c s="19" t="s">
        <v>37</v>
      </c>
      <c s="24" t="s">
        <v>510</v>
      </c>
      <c s="25" t="s">
        <v>100</v>
      </c>
      <c s="26">
        <v>0.288</v>
      </c>
      <c s="27">
        <v>0</v>
      </c>
      <c s="27">
        <f>ROUND(ROUND(H113,2)*ROUND(G113,3),2)</f>
      </c>
      <c r="O113">
        <f>(I113*21)/100</f>
      </c>
      <c t="s">
        <v>13</v>
      </c>
    </row>
    <row r="114" spans="1:5" ht="12.75">
      <c r="A114" s="28" t="s">
        <v>40</v>
      </c>
      <c r="E114" s="29" t="s">
        <v>37</v>
      </c>
    </row>
    <row r="115" spans="1:5" ht="25.5">
      <c r="A115" s="30" t="s">
        <v>42</v>
      </c>
      <c r="E115" s="31" t="s">
        <v>511</v>
      </c>
    </row>
    <row r="116" spans="1:5" ht="369.75">
      <c r="A116" t="s">
        <v>43</v>
      </c>
      <c r="E116" s="29" t="s">
        <v>430</v>
      </c>
    </row>
    <row r="117" spans="1:16" ht="12.75">
      <c r="A117" s="19" t="s">
        <v>35</v>
      </c>
      <c s="23" t="s">
        <v>199</v>
      </c>
      <c s="23" t="s">
        <v>409</v>
      </c>
      <c s="19" t="s">
        <v>37</v>
      </c>
      <c s="24" t="s">
        <v>410</v>
      </c>
      <c s="25" t="s">
        <v>100</v>
      </c>
      <c s="26">
        <v>9.816</v>
      </c>
      <c s="27">
        <v>0</v>
      </c>
      <c s="27">
        <f>ROUND(ROUND(H117,2)*ROUND(G117,3),2)</f>
      </c>
      <c r="O117">
        <f>(I117*21)/100</f>
      </c>
      <c t="s">
        <v>13</v>
      </c>
    </row>
    <row r="118" spans="1:5" ht="12.75">
      <c r="A118" s="28" t="s">
        <v>40</v>
      </c>
      <c r="E118" s="29" t="s">
        <v>37</v>
      </c>
    </row>
    <row r="119" spans="1:5" ht="89.25">
      <c r="A119" s="30" t="s">
        <v>42</v>
      </c>
      <c r="E119" s="31" t="s">
        <v>475</v>
      </c>
    </row>
    <row r="120" spans="1:5" ht="38.25">
      <c r="A120" t="s">
        <v>43</v>
      </c>
      <c r="E120" s="29" t="s">
        <v>412</v>
      </c>
    </row>
    <row r="121" spans="1:16" ht="12.75">
      <c r="A121" s="19" t="s">
        <v>35</v>
      </c>
      <c s="23" t="s">
        <v>205</v>
      </c>
      <c s="23" t="s">
        <v>413</v>
      </c>
      <c s="19" t="s">
        <v>37</v>
      </c>
      <c s="24" t="s">
        <v>414</v>
      </c>
      <c s="25" t="s">
        <v>100</v>
      </c>
      <c s="26">
        <v>30.498</v>
      </c>
      <c s="27">
        <v>0</v>
      </c>
      <c s="27">
        <f>ROUND(ROUND(H121,2)*ROUND(G121,3),2)</f>
      </c>
      <c r="O121">
        <f>(I121*21)/100</f>
      </c>
      <c t="s">
        <v>13</v>
      </c>
    </row>
    <row r="122" spans="1:5" ht="12.75">
      <c r="A122" s="28" t="s">
        <v>40</v>
      </c>
      <c r="E122" s="29" t="s">
        <v>37</v>
      </c>
    </row>
    <row r="123" spans="1:5" ht="63.75">
      <c r="A123" s="30" t="s">
        <v>42</v>
      </c>
      <c r="E123" s="31" t="s">
        <v>512</v>
      </c>
    </row>
    <row r="124" spans="1:5" ht="38.25">
      <c r="A124" t="s">
        <v>43</v>
      </c>
      <c r="E124" s="29" t="s">
        <v>412</v>
      </c>
    </row>
    <row r="125" spans="1:18" ht="12.75" customHeight="1">
      <c r="A125" s="5" t="s">
        <v>33</v>
      </c>
      <c s="5"/>
      <c s="35" t="s">
        <v>66</v>
      </c>
      <c s="5"/>
      <c s="21" t="s">
        <v>198</v>
      </c>
      <c s="5"/>
      <c s="5"/>
      <c s="5"/>
      <c s="36">
        <f>0+Q125</f>
      </c>
      <c r="O125">
        <f>0+R125</f>
      </c>
      <c r="Q125">
        <f>0+I126+I130</f>
      </c>
      <c>
        <f>0+O126+O130</f>
      </c>
    </row>
    <row r="126" spans="1:16" ht="12.75">
      <c r="A126" s="19" t="s">
        <v>35</v>
      </c>
      <c s="23" t="s">
        <v>210</v>
      </c>
      <c s="23" t="s">
        <v>200</v>
      </c>
      <c s="19" t="s">
        <v>37</v>
      </c>
      <c s="24" t="s">
        <v>201</v>
      </c>
      <c s="25" t="s">
        <v>108</v>
      </c>
      <c s="26">
        <v>14</v>
      </c>
      <c s="27">
        <v>0</v>
      </c>
      <c s="27">
        <f>ROUND(ROUND(H126,2)*ROUND(G126,3),2)</f>
      </c>
      <c r="O126">
        <f>(I126*21)/100</f>
      </c>
      <c t="s">
        <v>13</v>
      </c>
    </row>
    <row r="127" spans="1:5" ht="12.75">
      <c r="A127" s="28" t="s">
        <v>40</v>
      </c>
      <c r="E127" s="29" t="s">
        <v>37</v>
      </c>
    </row>
    <row r="128" spans="1:5" ht="25.5">
      <c r="A128" s="30" t="s">
        <v>42</v>
      </c>
      <c r="E128" s="31" t="s">
        <v>513</v>
      </c>
    </row>
    <row r="129" spans="1:5" ht="255">
      <c r="A129" t="s">
        <v>43</v>
      </c>
      <c r="E129" s="29" t="s">
        <v>203</v>
      </c>
    </row>
    <row r="130" spans="1:16" ht="12.75">
      <c r="A130" s="19" t="s">
        <v>35</v>
      </c>
      <c s="23" t="s">
        <v>215</v>
      </c>
      <c s="23" t="s">
        <v>514</v>
      </c>
      <c s="19" t="s">
        <v>37</v>
      </c>
      <c s="24" t="s">
        <v>515</v>
      </c>
      <c s="25" t="s">
        <v>76</v>
      </c>
      <c s="26">
        <v>3</v>
      </c>
      <c s="27">
        <v>0</v>
      </c>
      <c s="27">
        <f>ROUND(ROUND(H130,2)*ROUND(G130,3),2)</f>
      </c>
      <c r="O130">
        <f>(I130*21)/100</f>
      </c>
      <c t="s">
        <v>13</v>
      </c>
    </row>
    <row r="131" spans="1:5" ht="12.75">
      <c r="A131" s="28" t="s">
        <v>40</v>
      </c>
      <c r="E131" s="29" t="s">
        <v>37</v>
      </c>
    </row>
    <row r="132" spans="1:5" ht="25.5">
      <c r="A132" s="30" t="s">
        <v>42</v>
      </c>
      <c r="E132" s="31" t="s">
        <v>516</v>
      </c>
    </row>
    <row r="133" spans="1:5" ht="76.5">
      <c r="A133" t="s">
        <v>43</v>
      </c>
      <c r="E133" s="29" t="s">
        <v>517</v>
      </c>
    </row>
    <row r="134" spans="1:18" ht="12.75" customHeight="1">
      <c r="A134" s="5" t="s">
        <v>33</v>
      </c>
      <c s="5"/>
      <c s="35" t="s">
        <v>30</v>
      </c>
      <c s="5"/>
      <c s="21" t="s">
        <v>204</v>
      </c>
      <c s="5"/>
      <c s="5"/>
      <c s="5"/>
      <c s="36">
        <f>0+Q134</f>
      </c>
      <c r="O134">
        <f>0+R134</f>
      </c>
      <c r="Q134">
        <f>0+I135</f>
      </c>
      <c>
        <f>0+O135</f>
      </c>
    </row>
    <row r="135" spans="1:16" ht="12.75">
      <c r="A135" s="19" t="s">
        <v>35</v>
      </c>
      <c s="23" t="s">
        <v>219</v>
      </c>
      <c s="23" t="s">
        <v>417</v>
      </c>
      <c s="19" t="s">
        <v>37</v>
      </c>
      <c s="24" t="s">
        <v>418</v>
      </c>
      <c s="25" t="s">
        <v>108</v>
      </c>
      <c s="26">
        <v>69</v>
      </c>
      <c s="27">
        <v>0</v>
      </c>
      <c s="27">
        <f>ROUND(ROUND(H135,2)*ROUND(G135,3),2)</f>
      </c>
      <c r="O135">
        <f>(I135*21)/100</f>
      </c>
      <c t="s">
        <v>13</v>
      </c>
    </row>
    <row r="136" spans="1:5" ht="12.75">
      <c r="A136" s="28" t="s">
        <v>40</v>
      </c>
      <c r="E136" s="29" t="s">
        <v>37</v>
      </c>
    </row>
    <row r="137" spans="1:5" ht="25.5">
      <c r="A137" s="30" t="s">
        <v>42</v>
      </c>
      <c r="E137" s="31" t="s">
        <v>518</v>
      </c>
    </row>
    <row r="138" spans="1:5" ht="89.25">
      <c r="A138" t="s">
        <v>43</v>
      </c>
      <c r="E138" s="29" t="s">
        <v>420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0+O8+O37+O86+O127+O136+O149+O158+O179</f>
      </c>
      <c t="s">
        <v>12</v>
      </c>
    </row>
    <row r="3" spans="1:16" ht="15" customHeight="1">
      <c r="A3" t="s">
        <v>1</v>
      </c>
      <c s="8" t="s">
        <v>4</v>
      </c>
      <c s="9" t="s">
        <v>5</v>
      </c>
      <c s="1"/>
      <c s="10" t="s">
        <v>6</v>
      </c>
      <c s="1"/>
      <c s="4"/>
      <c s="3" t="s">
        <v>519</v>
      </c>
      <c s="32">
        <f>0+I8+I37+I86+I127+I136+I149+I158+I179</f>
      </c>
      <c r="O3" t="s">
        <v>9</v>
      </c>
      <c t="s">
        <v>13</v>
      </c>
    </row>
    <row r="4" spans="1:16" ht="15" customHeight="1">
      <c r="A4" t="s">
        <v>7</v>
      </c>
      <c s="12" t="s">
        <v>8</v>
      </c>
      <c s="13" t="s">
        <v>519</v>
      </c>
      <c s="5"/>
      <c s="14" t="s">
        <v>520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25.5">
      <c r="A9" s="19" t="s">
        <v>35</v>
      </c>
      <c s="23" t="s">
        <v>19</v>
      </c>
      <c s="23" t="s">
        <v>337</v>
      </c>
      <c s="19" t="s">
        <v>37</v>
      </c>
      <c s="24" t="s">
        <v>338</v>
      </c>
      <c s="25" t="s">
        <v>88</v>
      </c>
      <c s="26">
        <v>145.116</v>
      </c>
      <c s="27">
        <v>0</v>
      </c>
      <c s="27">
        <f>ROUND(ROUND(H9,2)*ROUND(G9,3),2)</f>
      </c>
      <c r="O9">
        <f>(I9*21)/100</f>
      </c>
      <c t="s">
        <v>13</v>
      </c>
    </row>
    <row r="10" spans="1:5" ht="12.75">
      <c r="A10" s="28" t="s">
        <v>40</v>
      </c>
      <c r="E10" s="29" t="s">
        <v>37</v>
      </c>
    </row>
    <row r="11" spans="1:5" ht="38.25">
      <c r="A11" s="30" t="s">
        <v>42</v>
      </c>
      <c r="E11" s="31" t="s">
        <v>521</v>
      </c>
    </row>
    <row r="12" spans="1:5" ht="140.25">
      <c r="A12" t="s">
        <v>43</v>
      </c>
      <c r="E12" s="29" t="s">
        <v>340</v>
      </c>
    </row>
    <row r="13" spans="1:16" ht="25.5">
      <c r="A13" s="19" t="s">
        <v>35</v>
      </c>
      <c s="23" t="s">
        <v>13</v>
      </c>
      <c s="23" t="s">
        <v>341</v>
      </c>
      <c s="19" t="s">
        <v>37</v>
      </c>
      <c s="24" t="s">
        <v>342</v>
      </c>
      <c s="25" t="s">
        <v>88</v>
      </c>
      <c s="26">
        <v>206.544</v>
      </c>
      <c s="27">
        <v>0</v>
      </c>
      <c s="27">
        <f>ROUND(ROUND(H13,2)*ROUND(G13,3),2)</f>
      </c>
      <c r="O13">
        <f>(I13*21)/100</f>
      </c>
      <c t="s">
        <v>13</v>
      </c>
    </row>
    <row r="14" spans="1:5" ht="12.75">
      <c r="A14" s="28" t="s">
        <v>40</v>
      </c>
      <c r="E14" s="29" t="s">
        <v>37</v>
      </c>
    </row>
    <row r="15" spans="1:5" ht="63.75">
      <c r="A15" s="30" t="s">
        <v>42</v>
      </c>
      <c r="E15" s="31" t="s">
        <v>522</v>
      </c>
    </row>
    <row r="16" spans="1:5" ht="140.25">
      <c r="A16" t="s">
        <v>43</v>
      </c>
      <c r="E16" s="29" t="s">
        <v>340</v>
      </c>
    </row>
    <row r="17" spans="1:16" ht="12.75">
      <c r="A17" s="19" t="s">
        <v>35</v>
      </c>
      <c s="23" t="s">
        <v>12</v>
      </c>
      <c s="23" t="s">
        <v>36</v>
      </c>
      <c s="19" t="s">
        <v>37</v>
      </c>
      <c s="24" t="s">
        <v>38</v>
      </c>
      <c s="25" t="s">
        <v>48</v>
      </c>
      <c s="26">
        <v>1</v>
      </c>
      <c s="27">
        <v>0</v>
      </c>
      <c s="27">
        <f>ROUND(ROUND(H17,2)*ROUND(G17,3),2)</f>
      </c>
      <c r="O17">
        <f>(I17*21)/100</f>
      </c>
      <c t="s">
        <v>13</v>
      </c>
    </row>
    <row r="18" spans="1:5" ht="12.75">
      <c r="A18" s="28" t="s">
        <v>40</v>
      </c>
      <c r="E18" s="29" t="s">
        <v>37</v>
      </c>
    </row>
    <row r="19" spans="1:5" ht="38.25">
      <c r="A19" s="30" t="s">
        <v>42</v>
      </c>
      <c r="E19" s="31" t="s">
        <v>523</v>
      </c>
    </row>
    <row r="20" spans="1:5" ht="12.75">
      <c r="A20" t="s">
        <v>43</v>
      </c>
      <c r="E20" s="29" t="s">
        <v>44</v>
      </c>
    </row>
    <row r="21" spans="1:16" ht="12.75">
      <c r="A21" s="19" t="s">
        <v>35</v>
      </c>
      <c s="23" t="s">
        <v>23</v>
      </c>
      <c s="23" t="s">
        <v>345</v>
      </c>
      <c s="19" t="s">
        <v>37</v>
      </c>
      <c s="24" t="s">
        <v>346</v>
      </c>
      <c s="25" t="s">
        <v>48</v>
      </c>
      <c s="26">
        <v>1</v>
      </c>
      <c s="27">
        <v>0</v>
      </c>
      <c s="27">
        <f>ROUND(ROUND(H21,2)*ROUND(G21,3),2)</f>
      </c>
      <c r="O21">
        <f>(I21*21)/100</f>
      </c>
      <c t="s">
        <v>13</v>
      </c>
    </row>
    <row r="22" spans="1:5" ht="12.75">
      <c r="A22" s="28" t="s">
        <v>40</v>
      </c>
      <c r="E22" s="29" t="s">
        <v>37</v>
      </c>
    </row>
    <row r="23" spans="1:5" ht="63.75">
      <c r="A23" s="30" t="s">
        <v>42</v>
      </c>
      <c r="E23" s="31" t="s">
        <v>347</v>
      </c>
    </row>
    <row r="24" spans="1:5" ht="38.25">
      <c r="A24" t="s">
        <v>43</v>
      </c>
      <c r="E24" s="29" t="s">
        <v>348</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25.5">
      <c r="A27" s="30" t="s">
        <v>42</v>
      </c>
      <c r="E27" s="31" t="s">
        <v>524</v>
      </c>
    </row>
    <row r="28" spans="1:5" ht="12.75">
      <c r="A28" t="s">
        <v>43</v>
      </c>
      <c r="E28" s="29" t="s">
        <v>50</v>
      </c>
    </row>
    <row r="29" spans="1:16" ht="12.75">
      <c r="A29" s="19" t="s">
        <v>35</v>
      </c>
      <c s="23" t="s">
        <v>27</v>
      </c>
      <c s="23" t="s">
        <v>350</v>
      </c>
      <c s="19" t="s">
        <v>37</v>
      </c>
      <c s="24" t="s">
        <v>351</v>
      </c>
      <c s="25" t="s">
        <v>48</v>
      </c>
      <c s="26">
        <v>1</v>
      </c>
      <c s="27">
        <v>0</v>
      </c>
      <c s="27">
        <f>ROUND(ROUND(H29,2)*ROUND(G29,3),2)</f>
      </c>
      <c r="O29">
        <f>(I29*21)/100</f>
      </c>
      <c t="s">
        <v>13</v>
      </c>
    </row>
    <row r="30" spans="1:5" ht="12.75">
      <c r="A30" s="28" t="s">
        <v>40</v>
      </c>
      <c r="E30" s="29" t="s">
        <v>37</v>
      </c>
    </row>
    <row r="31" spans="1:5" ht="25.5">
      <c r="A31" s="30" t="s">
        <v>42</v>
      </c>
      <c r="E31" s="31" t="s">
        <v>525</v>
      </c>
    </row>
    <row r="32" spans="1:5" ht="12.75">
      <c r="A32" t="s">
        <v>43</v>
      </c>
      <c r="E32" s="29" t="s">
        <v>50</v>
      </c>
    </row>
    <row r="33" spans="1:16" ht="12.75">
      <c r="A33" s="19" t="s">
        <v>35</v>
      </c>
      <c s="23" t="s">
        <v>61</v>
      </c>
      <c s="23" t="s">
        <v>353</v>
      </c>
      <c s="19" t="s">
        <v>37</v>
      </c>
      <c s="24" t="s">
        <v>354</v>
      </c>
      <c s="25" t="s">
        <v>48</v>
      </c>
      <c s="26">
        <v>1</v>
      </c>
      <c s="27">
        <v>0</v>
      </c>
      <c s="27">
        <f>ROUND(ROUND(H33,2)*ROUND(G33,3),2)</f>
      </c>
      <c r="O33">
        <f>(I33*21)/100</f>
      </c>
      <c t="s">
        <v>13</v>
      </c>
    </row>
    <row r="34" spans="1:5" ht="12.75">
      <c r="A34" s="28" t="s">
        <v>40</v>
      </c>
      <c r="E34" s="29" t="s">
        <v>37</v>
      </c>
    </row>
    <row r="35" spans="1:5" ht="51">
      <c r="A35" s="30" t="s">
        <v>42</v>
      </c>
      <c r="E35" s="31" t="s">
        <v>355</v>
      </c>
    </row>
    <row r="36" spans="1:5" ht="12.75">
      <c r="A36" t="s">
        <v>43</v>
      </c>
      <c r="E36" s="29" t="s">
        <v>356</v>
      </c>
    </row>
    <row r="37" spans="1:18" ht="12.75" customHeight="1">
      <c r="A37" s="5" t="s">
        <v>33</v>
      </c>
      <c s="5"/>
      <c s="35" t="s">
        <v>19</v>
      </c>
      <c s="5"/>
      <c s="21" t="s">
        <v>97</v>
      </c>
      <c s="5"/>
      <c s="5"/>
      <c s="5"/>
      <c s="36">
        <f>0+Q37</f>
      </c>
      <c r="O37">
        <f>0+R37</f>
      </c>
      <c r="Q37">
        <f>0+I38+I42+I46+I50+I54+I58+I62+I66+I70+I74+I78+I82</f>
      </c>
      <c>
        <f>0+O38+O42+O46+O50+O54+O58+O62+O66+O70+O74+O78+O82</f>
      </c>
    </row>
    <row r="38" spans="1:16" ht="12.75">
      <c r="A38" s="19" t="s">
        <v>35</v>
      </c>
      <c s="23" t="s">
        <v>66</v>
      </c>
      <c s="23" t="s">
        <v>116</v>
      </c>
      <c s="19" t="s">
        <v>37</v>
      </c>
      <c s="24" t="s">
        <v>117</v>
      </c>
      <c s="25" t="s">
        <v>100</v>
      </c>
      <c s="26">
        <v>12.5</v>
      </c>
      <c s="27">
        <v>0</v>
      </c>
      <c s="27">
        <f>ROUND(ROUND(H38,2)*ROUND(G38,3),2)</f>
      </c>
      <c r="O38">
        <f>(I38*21)/100</f>
      </c>
      <c t="s">
        <v>13</v>
      </c>
    </row>
    <row r="39" spans="1:5" ht="12.75">
      <c r="A39" s="28" t="s">
        <v>40</v>
      </c>
      <c r="E39" s="29" t="s">
        <v>37</v>
      </c>
    </row>
    <row r="40" spans="1:5" ht="38.25">
      <c r="A40" s="30" t="s">
        <v>42</v>
      </c>
      <c r="E40" s="31" t="s">
        <v>526</v>
      </c>
    </row>
    <row r="41" spans="1:5" ht="38.25">
      <c r="A41" t="s">
        <v>43</v>
      </c>
      <c r="E41" s="29" t="s">
        <v>119</v>
      </c>
    </row>
    <row r="42" spans="1:16" ht="12.75">
      <c r="A42" s="19" t="s">
        <v>35</v>
      </c>
      <c s="23" t="s">
        <v>30</v>
      </c>
      <c s="23" t="s">
        <v>358</v>
      </c>
      <c s="19" t="s">
        <v>37</v>
      </c>
      <c s="24" t="s">
        <v>359</v>
      </c>
      <c s="25" t="s">
        <v>100</v>
      </c>
      <c s="26">
        <v>12.49</v>
      </c>
      <c s="27">
        <v>0</v>
      </c>
      <c s="27">
        <f>ROUND(ROUND(H42,2)*ROUND(G42,3),2)</f>
      </c>
      <c r="O42">
        <f>(I42*21)/100</f>
      </c>
      <c t="s">
        <v>13</v>
      </c>
    </row>
    <row r="43" spans="1:5" ht="12.75">
      <c r="A43" s="28" t="s">
        <v>40</v>
      </c>
      <c r="E43" s="29" t="s">
        <v>37</v>
      </c>
    </row>
    <row r="44" spans="1:5" ht="51">
      <c r="A44" s="30" t="s">
        <v>42</v>
      </c>
      <c r="E44" s="31" t="s">
        <v>527</v>
      </c>
    </row>
    <row r="45" spans="1:5" ht="306">
      <c r="A45" t="s">
        <v>43</v>
      </c>
      <c r="E45" s="29" t="s">
        <v>361</v>
      </c>
    </row>
    <row r="46" spans="1:16" ht="12.75">
      <c r="A46" s="19" t="s">
        <v>35</v>
      </c>
      <c s="23" t="s">
        <v>32</v>
      </c>
      <c s="23" t="s">
        <v>362</v>
      </c>
      <c s="19" t="s">
        <v>37</v>
      </c>
      <c s="24" t="s">
        <v>363</v>
      </c>
      <c s="25" t="s">
        <v>100</v>
      </c>
      <c s="26">
        <v>77.738</v>
      </c>
      <c s="27">
        <v>0</v>
      </c>
      <c s="27">
        <f>ROUND(ROUND(H46,2)*ROUND(G46,3),2)</f>
      </c>
      <c r="O46">
        <f>(I46*21)/100</f>
      </c>
      <c t="s">
        <v>13</v>
      </c>
    </row>
    <row r="47" spans="1:5" ht="12.75">
      <c r="A47" s="28" t="s">
        <v>40</v>
      </c>
      <c r="E47" s="29" t="s">
        <v>37</v>
      </c>
    </row>
    <row r="48" spans="1:5" ht="153">
      <c r="A48" s="30" t="s">
        <v>42</v>
      </c>
      <c r="E48" s="31" t="s">
        <v>528</v>
      </c>
    </row>
    <row r="49" spans="1:5" ht="318.75">
      <c r="A49" t="s">
        <v>43</v>
      </c>
      <c r="E49" s="29" t="s">
        <v>132</v>
      </c>
    </row>
    <row r="50" spans="1:16" ht="12.75">
      <c r="A50" s="19" t="s">
        <v>35</v>
      </c>
      <c s="23" t="s">
        <v>79</v>
      </c>
      <c s="23" t="s">
        <v>365</v>
      </c>
      <c s="19" t="s">
        <v>37</v>
      </c>
      <c s="24" t="s">
        <v>366</v>
      </c>
      <c s="25" t="s">
        <v>100</v>
      </c>
      <c s="26">
        <v>77.738</v>
      </c>
      <c s="27">
        <v>0</v>
      </c>
      <c s="27">
        <f>ROUND(ROUND(H50,2)*ROUND(G50,3),2)</f>
      </c>
      <c r="O50">
        <f>(I50*21)/100</f>
      </c>
      <c t="s">
        <v>13</v>
      </c>
    </row>
    <row r="51" spans="1:5" ht="12.75">
      <c r="A51" s="28" t="s">
        <v>40</v>
      </c>
      <c r="E51" s="29" t="s">
        <v>37</v>
      </c>
    </row>
    <row r="52" spans="1:5" ht="178.5">
      <c r="A52" s="30" t="s">
        <v>42</v>
      </c>
      <c r="E52" s="31" t="s">
        <v>529</v>
      </c>
    </row>
    <row r="53" spans="1:5" ht="318.75">
      <c r="A53" t="s">
        <v>43</v>
      </c>
      <c r="E53" s="29" t="s">
        <v>368</v>
      </c>
    </row>
    <row r="54" spans="1:16" ht="12.75">
      <c r="A54" s="19" t="s">
        <v>35</v>
      </c>
      <c s="23" t="s">
        <v>127</v>
      </c>
      <c s="23" t="s">
        <v>128</v>
      </c>
      <c s="19" t="s">
        <v>37</v>
      </c>
      <c s="24" t="s">
        <v>130</v>
      </c>
      <c s="25" t="s">
        <v>100</v>
      </c>
      <c s="26">
        <v>2.88</v>
      </c>
      <c s="27">
        <v>0</v>
      </c>
      <c s="27">
        <f>ROUND(ROUND(H54,2)*ROUND(G54,3),2)</f>
      </c>
      <c r="O54">
        <f>(I54*21)/100</f>
      </c>
      <c t="s">
        <v>13</v>
      </c>
    </row>
    <row r="55" spans="1:5" ht="12.75">
      <c r="A55" s="28" t="s">
        <v>40</v>
      </c>
      <c r="E55" s="29" t="s">
        <v>37</v>
      </c>
    </row>
    <row r="56" spans="1:5" ht="114.75">
      <c r="A56" s="30" t="s">
        <v>42</v>
      </c>
      <c r="E56" s="31" t="s">
        <v>530</v>
      </c>
    </row>
    <row r="57" spans="1:5" ht="318.75">
      <c r="A57" t="s">
        <v>43</v>
      </c>
      <c r="E57" s="29" t="s">
        <v>132</v>
      </c>
    </row>
    <row r="58" spans="1:16" ht="12.75">
      <c r="A58" s="19" t="s">
        <v>35</v>
      </c>
      <c s="23" t="s">
        <v>133</v>
      </c>
      <c s="23" t="s">
        <v>490</v>
      </c>
      <c s="19" t="s">
        <v>37</v>
      </c>
      <c s="24" t="s">
        <v>491</v>
      </c>
      <c s="25" t="s">
        <v>100</v>
      </c>
      <c s="26">
        <v>2.88</v>
      </c>
      <c s="27">
        <v>0</v>
      </c>
      <c s="27">
        <f>ROUND(ROUND(H58,2)*ROUND(G58,3),2)</f>
      </c>
      <c r="O58">
        <f>(I58*21)/100</f>
      </c>
      <c t="s">
        <v>13</v>
      </c>
    </row>
    <row r="59" spans="1:5" ht="12.75">
      <c r="A59" s="28" t="s">
        <v>40</v>
      </c>
      <c r="E59" s="29" t="s">
        <v>37</v>
      </c>
    </row>
    <row r="60" spans="1:5" ht="140.25">
      <c r="A60" s="30" t="s">
        <v>42</v>
      </c>
      <c r="E60" s="31" t="s">
        <v>531</v>
      </c>
    </row>
    <row r="61" spans="1:5" ht="318.75">
      <c r="A61" t="s">
        <v>43</v>
      </c>
      <c r="E61" s="29" t="s">
        <v>368</v>
      </c>
    </row>
    <row r="62" spans="1:16" ht="12.75">
      <c r="A62" s="19" t="s">
        <v>35</v>
      </c>
      <c s="23" t="s">
        <v>138</v>
      </c>
      <c s="23" t="s">
        <v>369</v>
      </c>
      <c s="19" t="s">
        <v>37</v>
      </c>
      <c s="24" t="s">
        <v>370</v>
      </c>
      <c s="25" t="s">
        <v>100</v>
      </c>
      <c s="26">
        <v>201.827</v>
      </c>
      <c s="27">
        <v>0</v>
      </c>
      <c s="27">
        <f>ROUND(ROUND(H62,2)*ROUND(G62,3),2)</f>
      </c>
      <c r="O62">
        <f>(I62*21)/100</f>
      </c>
      <c t="s">
        <v>13</v>
      </c>
    </row>
    <row r="63" spans="1:5" ht="12.75">
      <c r="A63" s="28" t="s">
        <v>40</v>
      </c>
      <c r="E63" s="29" t="s">
        <v>37</v>
      </c>
    </row>
    <row r="64" spans="1:5" ht="153">
      <c r="A64" s="30" t="s">
        <v>42</v>
      </c>
      <c r="E64" s="31" t="s">
        <v>532</v>
      </c>
    </row>
    <row r="65" spans="1:5" ht="191.25">
      <c r="A65" t="s">
        <v>43</v>
      </c>
      <c r="E65" s="29" t="s">
        <v>372</v>
      </c>
    </row>
    <row r="66" spans="1:16" ht="12.75">
      <c r="A66" s="19" t="s">
        <v>35</v>
      </c>
      <c s="23" t="s">
        <v>144</v>
      </c>
      <c s="23" t="s">
        <v>134</v>
      </c>
      <c s="19" t="s">
        <v>37</v>
      </c>
      <c s="24" t="s">
        <v>135</v>
      </c>
      <c s="25" t="s">
        <v>100</v>
      </c>
      <c s="26">
        <v>21.84</v>
      </c>
      <c s="27">
        <v>0</v>
      </c>
      <c s="27">
        <f>ROUND(ROUND(H66,2)*ROUND(G66,3),2)</f>
      </c>
      <c r="O66">
        <f>(I66*21)/100</f>
      </c>
      <c t="s">
        <v>13</v>
      </c>
    </row>
    <row r="67" spans="1:5" ht="12.75">
      <c r="A67" s="28" t="s">
        <v>40</v>
      </c>
      <c r="E67" s="29" t="s">
        <v>37</v>
      </c>
    </row>
    <row r="68" spans="1:5" ht="38.25">
      <c r="A68" s="30" t="s">
        <v>42</v>
      </c>
      <c r="E68" s="31" t="s">
        <v>533</v>
      </c>
    </row>
    <row r="69" spans="1:5" ht="229.5">
      <c r="A69" t="s">
        <v>43</v>
      </c>
      <c r="E69" s="29" t="s">
        <v>137</v>
      </c>
    </row>
    <row r="70" spans="1:16" ht="12.75">
      <c r="A70" s="19" t="s">
        <v>35</v>
      </c>
      <c s="23" t="s">
        <v>149</v>
      </c>
      <c s="23" t="s">
        <v>495</v>
      </c>
      <c s="19" t="s">
        <v>37</v>
      </c>
      <c s="24" t="s">
        <v>496</v>
      </c>
      <c s="25" t="s">
        <v>100</v>
      </c>
      <c s="26">
        <v>19.935</v>
      </c>
      <c s="27">
        <v>0</v>
      </c>
      <c s="27">
        <f>ROUND(ROUND(H70,2)*ROUND(G70,3),2)</f>
      </c>
      <c r="O70">
        <f>(I70*21)/100</f>
      </c>
      <c t="s">
        <v>13</v>
      </c>
    </row>
    <row r="71" spans="1:5" ht="12.75">
      <c r="A71" s="28" t="s">
        <v>40</v>
      </c>
      <c r="E71" s="29" t="s">
        <v>37</v>
      </c>
    </row>
    <row r="72" spans="1:5" ht="63.75">
      <c r="A72" s="30" t="s">
        <v>42</v>
      </c>
      <c r="E72" s="31" t="s">
        <v>534</v>
      </c>
    </row>
    <row r="73" spans="1:5" ht="293.25">
      <c r="A73" t="s">
        <v>43</v>
      </c>
      <c r="E73" s="29" t="s">
        <v>498</v>
      </c>
    </row>
    <row r="74" spans="1:16" ht="12.75">
      <c r="A74" s="19" t="s">
        <v>35</v>
      </c>
      <c s="23" t="s">
        <v>155</v>
      </c>
      <c s="23" t="s">
        <v>377</v>
      </c>
      <c s="19" t="s">
        <v>37</v>
      </c>
      <c s="24" t="s">
        <v>378</v>
      </c>
      <c s="25" t="s">
        <v>100</v>
      </c>
      <c s="26">
        <v>12.487</v>
      </c>
      <c s="27">
        <v>0</v>
      </c>
      <c s="27">
        <f>ROUND(ROUND(H74,2)*ROUND(G74,3),2)</f>
      </c>
      <c r="O74">
        <f>(I74*21)/100</f>
      </c>
      <c t="s">
        <v>13</v>
      </c>
    </row>
    <row r="75" spans="1:5" ht="12.75">
      <c r="A75" s="28" t="s">
        <v>40</v>
      </c>
      <c r="E75" s="29" t="s">
        <v>37</v>
      </c>
    </row>
    <row r="76" spans="1:5" ht="63.75">
      <c r="A76" s="30" t="s">
        <v>42</v>
      </c>
      <c r="E76" s="31" t="s">
        <v>535</v>
      </c>
    </row>
    <row r="77" spans="1:5" ht="38.25">
      <c r="A77" t="s">
        <v>43</v>
      </c>
      <c r="E77" s="29" t="s">
        <v>314</v>
      </c>
    </row>
    <row r="78" spans="1:16" ht="12.75">
      <c r="A78" s="19" t="s">
        <v>35</v>
      </c>
      <c s="23" t="s">
        <v>160</v>
      </c>
      <c s="23" t="s">
        <v>380</v>
      </c>
      <c s="19" t="s">
        <v>37</v>
      </c>
      <c s="24" t="s">
        <v>381</v>
      </c>
      <c s="25" t="s">
        <v>141</v>
      </c>
      <c s="26">
        <v>73.471</v>
      </c>
      <c s="27">
        <v>0</v>
      </c>
      <c s="27">
        <f>ROUND(ROUND(H78,2)*ROUND(G78,3),2)</f>
      </c>
      <c r="O78">
        <f>(I78*21)/100</f>
      </c>
      <c t="s">
        <v>13</v>
      </c>
    </row>
    <row r="79" spans="1:5" ht="12.75">
      <c r="A79" s="28" t="s">
        <v>40</v>
      </c>
      <c r="E79" s="29" t="s">
        <v>37</v>
      </c>
    </row>
    <row r="80" spans="1:5" ht="12.75">
      <c r="A80" s="30" t="s">
        <v>42</v>
      </c>
      <c r="E80" s="31" t="s">
        <v>536</v>
      </c>
    </row>
    <row r="81" spans="1:5" ht="25.5">
      <c r="A81" t="s">
        <v>43</v>
      </c>
      <c r="E81" s="29" t="s">
        <v>383</v>
      </c>
    </row>
    <row r="82" spans="1:16" ht="12.75">
      <c r="A82" s="19" t="s">
        <v>35</v>
      </c>
      <c s="23" t="s">
        <v>165</v>
      </c>
      <c s="23" t="s">
        <v>316</v>
      </c>
      <c s="19" t="s">
        <v>37</v>
      </c>
      <c s="24" t="s">
        <v>317</v>
      </c>
      <c s="25" t="s">
        <v>141</v>
      </c>
      <c s="26">
        <v>73.45</v>
      </c>
      <c s="27">
        <v>0</v>
      </c>
      <c s="27">
        <f>ROUND(ROUND(H82,2)*ROUND(G82,3),2)</f>
      </c>
      <c r="O82">
        <f>(I82*21)/100</f>
      </c>
      <c t="s">
        <v>13</v>
      </c>
    </row>
    <row r="83" spans="1:5" ht="12.75">
      <c r="A83" s="28" t="s">
        <v>40</v>
      </c>
      <c r="E83" s="29" t="s">
        <v>37</v>
      </c>
    </row>
    <row r="84" spans="1:5" ht="12.75">
      <c r="A84" s="30" t="s">
        <v>42</v>
      </c>
      <c r="E84" s="31" t="s">
        <v>537</v>
      </c>
    </row>
    <row r="85" spans="1:5" ht="38.25">
      <c r="A85" t="s">
        <v>43</v>
      </c>
      <c r="E85" s="29" t="s">
        <v>319</v>
      </c>
    </row>
    <row r="86" spans="1:18" ht="12.75" customHeight="1">
      <c r="A86" s="5" t="s">
        <v>33</v>
      </c>
      <c s="5"/>
      <c s="35" t="s">
        <v>13</v>
      </c>
      <c s="5"/>
      <c s="21" t="s">
        <v>385</v>
      </c>
      <c s="5"/>
      <c s="5"/>
      <c s="5"/>
      <c s="36">
        <f>0+Q86</f>
      </c>
      <c r="O86">
        <f>0+R86</f>
      </c>
      <c r="Q86">
        <f>0+I87+I91+I95+I99+I103+I107+I111+I115+I119+I123</f>
      </c>
      <c>
        <f>0+O87+O91+O95+O99+O103+O107+O111+O115+O119+O123</f>
      </c>
    </row>
    <row r="87" spans="1:16" ht="12.75">
      <c r="A87" s="19" t="s">
        <v>35</v>
      </c>
      <c s="23" t="s">
        <v>167</v>
      </c>
      <c s="23" t="s">
        <v>386</v>
      </c>
      <c s="19" t="s">
        <v>37</v>
      </c>
      <c s="24" t="s">
        <v>387</v>
      </c>
      <c s="25" t="s">
        <v>88</v>
      </c>
      <c s="26">
        <v>12.132</v>
      </c>
      <c s="27">
        <v>0</v>
      </c>
      <c s="27">
        <f>ROUND(ROUND(H87,2)*ROUND(G87,3),2)</f>
      </c>
      <c r="O87">
        <f>(I87*21)/100</f>
      </c>
      <c t="s">
        <v>13</v>
      </c>
    </row>
    <row r="88" spans="1:5" ht="12.75">
      <c r="A88" s="28" t="s">
        <v>40</v>
      </c>
      <c r="E88" s="29" t="s">
        <v>37</v>
      </c>
    </row>
    <row r="89" spans="1:5" ht="127.5">
      <c r="A89" s="30" t="s">
        <v>42</v>
      </c>
      <c r="E89" s="31" t="s">
        <v>538</v>
      </c>
    </row>
    <row r="90" spans="1:5" ht="38.25">
      <c r="A90" t="s">
        <v>43</v>
      </c>
      <c r="E90" s="29" t="s">
        <v>389</v>
      </c>
    </row>
    <row r="91" spans="1:16" ht="12.75">
      <c r="A91" s="19" t="s">
        <v>35</v>
      </c>
      <c s="23" t="s">
        <v>172</v>
      </c>
      <c s="23" t="s">
        <v>390</v>
      </c>
      <c s="19" t="s">
        <v>37</v>
      </c>
      <c s="24" t="s">
        <v>391</v>
      </c>
      <c s="25" t="s">
        <v>141</v>
      </c>
      <c s="26">
        <v>122.475</v>
      </c>
      <c s="27">
        <v>0</v>
      </c>
      <c s="27">
        <f>ROUND(ROUND(H91,2)*ROUND(G91,3),2)</f>
      </c>
      <c r="O91">
        <f>(I91*21)/100</f>
      </c>
      <c t="s">
        <v>13</v>
      </c>
    </row>
    <row r="92" spans="1:5" ht="12.75">
      <c r="A92" s="28" t="s">
        <v>40</v>
      </c>
      <c r="E92" s="29" t="s">
        <v>37</v>
      </c>
    </row>
    <row r="93" spans="1:5" ht="89.25">
      <c r="A93" s="30" t="s">
        <v>42</v>
      </c>
      <c r="E93" s="31" t="s">
        <v>539</v>
      </c>
    </row>
    <row r="94" spans="1:5" ht="12.75">
      <c r="A94" t="s">
        <v>43</v>
      </c>
      <c r="E94" s="29" t="s">
        <v>393</v>
      </c>
    </row>
    <row r="95" spans="1:16" ht="12.75">
      <c r="A95" s="19" t="s">
        <v>35</v>
      </c>
      <c s="23" t="s">
        <v>176</v>
      </c>
      <c s="23" t="s">
        <v>540</v>
      </c>
      <c s="19" t="s">
        <v>37</v>
      </c>
      <c s="24" t="s">
        <v>541</v>
      </c>
      <c s="25" t="s">
        <v>108</v>
      </c>
      <c s="26">
        <v>104</v>
      </c>
      <c s="27">
        <v>0</v>
      </c>
      <c s="27">
        <f>ROUND(ROUND(H95,2)*ROUND(G95,3),2)</f>
      </c>
      <c r="O95">
        <f>(I95*21)/100</f>
      </c>
      <c t="s">
        <v>13</v>
      </c>
    </row>
    <row r="96" spans="1:5" ht="12.75">
      <c r="A96" s="28" t="s">
        <v>40</v>
      </c>
      <c r="E96" s="29" t="s">
        <v>37</v>
      </c>
    </row>
    <row r="97" spans="1:5" ht="127.5">
      <c r="A97" s="30" t="s">
        <v>42</v>
      </c>
      <c r="E97" s="31" t="s">
        <v>542</v>
      </c>
    </row>
    <row r="98" spans="1:5" ht="51">
      <c r="A98" t="s">
        <v>43</v>
      </c>
      <c r="E98" s="29" t="s">
        <v>543</v>
      </c>
    </row>
    <row r="99" spans="1:16" ht="12.75">
      <c r="A99" s="19" t="s">
        <v>35</v>
      </c>
      <c s="23" t="s">
        <v>180</v>
      </c>
      <c s="23" t="s">
        <v>544</v>
      </c>
      <c s="19" t="s">
        <v>37</v>
      </c>
      <c s="24" t="s">
        <v>541</v>
      </c>
      <c s="25" t="s">
        <v>108</v>
      </c>
      <c s="26">
        <v>96</v>
      </c>
      <c s="27">
        <v>0</v>
      </c>
      <c s="27">
        <f>ROUND(ROUND(H99,2)*ROUND(G99,3),2)</f>
      </c>
      <c r="O99">
        <f>(I99*21)/100</f>
      </c>
      <c t="s">
        <v>13</v>
      </c>
    </row>
    <row r="100" spans="1:5" ht="12.75">
      <c r="A100" s="28" t="s">
        <v>40</v>
      </c>
      <c r="E100" s="29" t="s">
        <v>37</v>
      </c>
    </row>
    <row r="101" spans="1:5" ht="127.5">
      <c r="A101" s="30" t="s">
        <v>42</v>
      </c>
      <c r="E101" s="31" t="s">
        <v>545</v>
      </c>
    </row>
    <row r="102" spans="1:5" ht="51">
      <c r="A102" t="s">
        <v>43</v>
      </c>
      <c r="E102" s="29" t="s">
        <v>543</v>
      </c>
    </row>
    <row r="103" spans="1:16" ht="12.75">
      <c r="A103" s="19" t="s">
        <v>35</v>
      </c>
      <c s="23" t="s">
        <v>184</v>
      </c>
      <c s="23" t="s">
        <v>546</v>
      </c>
      <c s="19" t="s">
        <v>37</v>
      </c>
      <c s="24" t="s">
        <v>547</v>
      </c>
      <c s="25" t="s">
        <v>108</v>
      </c>
      <c s="26">
        <v>200</v>
      </c>
      <c s="27">
        <v>0</v>
      </c>
      <c s="27">
        <f>ROUND(ROUND(H103,2)*ROUND(G103,3),2)</f>
      </c>
      <c r="O103">
        <f>(I103*21)/100</f>
      </c>
      <c t="s">
        <v>13</v>
      </c>
    </row>
    <row r="104" spans="1:5" ht="12.75">
      <c r="A104" s="28" t="s">
        <v>40</v>
      </c>
      <c r="E104" s="29" t="s">
        <v>37</v>
      </c>
    </row>
    <row r="105" spans="1:5" ht="204">
      <c r="A105" s="30" t="s">
        <v>42</v>
      </c>
      <c r="E105" s="31" t="s">
        <v>548</v>
      </c>
    </row>
    <row r="106" spans="1:5" ht="63.75">
      <c r="A106" t="s">
        <v>43</v>
      </c>
      <c r="E106" s="29" t="s">
        <v>397</v>
      </c>
    </row>
    <row r="107" spans="1:16" ht="12.75">
      <c r="A107" s="19" t="s">
        <v>35</v>
      </c>
      <c s="23" t="s">
        <v>188</v>
      </c>
      <c s="23" t="s">
        <v>394</v>
      </c>
      <c s="19" t="s">
        <v>37</v>
      </c>
      <c s="24" t="s">
        <v>395</v>
      </c>
      <c s="25" t="s">
        <v>108</v>
      </c>
      <c s="26">
        <v>360</v>
      </c>
      <c s="27">
        <v>0</v>
      </c>
      <c s="27">
        <f>ROUND(ROUND(H107,2)*ROUND(G107,3),2)</f>
      </c>
      <c r="O107">
        <f>(I107*21)/100</f>
      </c>
      <c t="s">
        <v>13</v>
      </c>
    </row>
    <row r="108" spans="1:5" ht="12.75">
      <c r="A108" s="28" t="s">
        <v>40</v>
      </c>
      <c r="E108" s="29" t="s">
        <v>37</v>
      </c>
    </row>
    <row r="109" spans="1:5" ht="140.25">
      <c r="A109" s="30" t="s">
        <v>42</v>
      </c>
      <c r="E109" s="31" t="s">
        <v>549</v>
      </c>
    </row>
    <row r="110" spans="1:5" ht="63.75">
      <c r="A110" t="s">
        <v>43</v>
      </c>
      <c r="E110" s="29" t="s">
        <v>397</v>
      </c>
    </row>
    <row r="111" spans="1:16" ht="12.75">
      <c r="A111" s="19" t="s">
        <v>35</v>
      </c>
      <c s="23" t="s">
        <v>193</v>
      </c>
      <c s="23" t="s">
        <v>550</v>
      </c>
      <c s="19" t="s">
        <v>37</v>
      </c>
      <c s="24" t="s">
        <v>551</v>
      </c>
      <c s="25" t="s">
        <v>100</v>
      </c>
      <c s="26">
        <v>34.425</v>
      </c>
      <c s="27">
        <v>0</v>
      </c>
      <c s="27">
        <f>ROUND(ROUND(H111,2)*ROUND(G111,3),2)</f>
      </c>
      <c r="O111">
        <f>(I111*21)/100</f>
      </c>
      <c t="s">
        <v>13</v>
      </c>
    </row>
    <row r="112" spans="1:5" ht="12.75">
      <c r="A112" s="28" t="s">
        <v>40</v>
      </c>
      <c r="E112" s="29" t="s">
        <v>37</v>
      </c>
    </row>
    <row r="113" spans="1:5" ht="25.5">
      <c r="A113" s="30" t="s">
        <v>42</v>
      </c>
      <c r="E113" s="31" t="s">
        <v>552</v>
      </c>
    </row>
    <row r="114" spans="1:5" ht="369.75">
      <c r="A114" t="s">
        <v>43</v>
      </c>
      <c r="E114" s="29" t="s">
        <v>553</v>
      </c>
    </row>
    <row r="115" spans="1:16" ht="12.75">
      <c r="A115" s="19" t="s">
        <v>35</v>
      </c>
      <c s="23" t="s">
        <v>199</v>
      </c>
      <c s="23" t="s">
        <v>554</v>
      </c>
      <c s="19" t="s">
        <v>37</v>
      </c>
      <c s="24" t="s">
        <v>555</v>
      </c>
      <c s="25" t="s">
        <v>88</v>
      </c>
      <c s="26">
        <v>6.197</v>
      </c>
      <c s="27">
        <v>0</v>
      </c>
      <c s="27">
        <f>ROUND(ROUND(H115,2)*ROUND(G115,3),2)</f>
      </c>
      <c r="O115">
        <f>(I115*21)/100</f>
      </c>
      <c t="s">
        <v>13</v>
      </c>
    </row>
    <row r="116" spans="1:5" ht="12.75">
      <c r="A116" s="28" t="s">
        <v>40</v>
      </c>
      <c r="E116" s="29" t="s">
        <v>37</v>
      </c>
    </row>
    <row r="117" spans="1:5" ht="25.5">
      <c r="A117" s="30" t="s">
        <v>42</v>
      </c>
      <c r="E117" s="31" t="s">
        <v>556</v>
      </c>
    </row>
    <row r="118" spans="1:5" ht="267.75">
      <c r="A118" t="s">
        <v>43</v>
      </c>
      <c r="E118" s="29" t="s">
        <v>434</v>
      </c>
    </row>
    <row r="119" spans="1:16" ht="12.75">
      <c r="A119" s="19" t="s">
        <v>35</v>
      </c>
      <c s="23" t="s">
        <v>205</v>
      </c>
      <c s="23" t="s">
        <v>505</v>
      </c>
      <c s="19" t="s">
        <v>37</v>
      </c>
      <c s="24" t="s">
        <v>399</v>
      </c>
      <c s="25" t="s">
        <v>141</v>
      </c>
      <c s="26">
        <v>73.45</v>
      </c>
      <c s="27">
        <v>0</v>
      </c>
      <c s="27">
        <f>ROUND(ROUND(H119,2)*ROUND(G119,3),2)</f>
      </c>
      <c r="O119">
        <f>(I119*21)/100</f>
      </c>
      <c t="s">
        <v>13</v>
      </c>
    </row>
    <row r="120" spans="1:5" ht="12.75">
      <c r="A120" s="28" t="s">
        <v>40</v>
      </c>
      <c r="E120" s="29" t="s">
        <v>37</v>
      </c>
    </row>
    <row r="121" spans="1:5" ht="25.5">
      <c r="A121" s="30" t="s">
        <v>42</v>
      </c>
      <c r="E121" s="31" t="s">
        <v>557</v>
      </c>
    </row>
    <row r="122" spans="1:5" ht="102">
      <c r="A122" t="s">
        <v>43</v>
      </c>
      <c r="E122" s="29" t="s">
        <v>401</v>
      </c>
    </row>
    <row r="123" spans="1:16" ht="12.75">
      <c r="A123" s="19" t="s">
        <v>35</v>
      </c>
      <c s="23" t="s">
        <v>210</v>
      </c>
      <c s="23" t="s">
        <v>558</v>
      </c>
      <c s="19" t="s">
        <v>37</v>
      </c>
      <c s="24" t="s">
        <v>559</v>
      </c>
      <c s="25" t="s">
        <v>141</v>
      </c>
      <c s="26">
        <v>66.3</v>
      </c>
      <c s="27">
        <v>0</v>
      </c>
      <c s="27">
        <f>ROUND(ROUND(H123,2)*ROUND(G123,3),2)</f>
      </c>
      <c r="O123">
        <f>(I123*21)/100</f>
      </c>
      <c t="s">
        <v>13</v>
      </c>
    </row>
    <row r="124" spans="1:5" ht="12.75">
      <c r="A124" s="28" t="s">
        <v>40</v>
      </c>
      <c r="E124" s="29" t="s">
        <v>37</v>
      </c>
    </row>
    <row r="125" spans="1:5" ht="25.5">
      <c r="A125" s="30" t="s">
        <v>42</v>
      </c>
      <c r="E125" s="31" t="s">
        <v>560</v>
      </c>
    </row>
    <row r="126" spans="1:5" ht="102">
      <c r="A126" t="s">
        <v>43</v>
      </c>
      <c r="E126" s="29" t="s">
        <v>561</v>
      </c>
    </row>
    <row r="127" spans="1:18" ht="12.75" customHeight="1">
      <c r="A127" s="5" t="s">
        <v>33</v>
      </c>
      <c s="5"/>
      <c s="35" t="s">
        <v>12</v>
      </c>
      <c s="5"/>
      <c s="21" t="s">
        <v>270</v>
      </c>
      <c s="5"/>
      <c s="5"/>
      <c s="5"/>
      <c s="36">
        <f>0+Q127</f>
      </c>
      <c r="O127">
        <f>0+R127</f>
      </c>
      <c r="Q127">
        <f>0+I128+I132</f>
      </c>
      <c>
        <f>0+O128+O132</f>
      </c>
    </row>
    <row r="128" spans="1:16" ht="12.75">
      <c r="A128" s="19" t="s">
        <v>35</v>
      </c>
      <c s="23" t="s">
        <v>215</v>
      </c>
      <c s="23" t="s">
        <v>427</v>
      </c>
      <c s="19" t="s">
        <v>37</v>
      </c>
      <c s="24" t="s">
        <v>428</v>
      </c>
      <c s="25" t="s">
        <v>100</v>
      </c>
      <c s="26">
        <v>16.37</v>
      </c>
      <c s="27">
        <v>0</v>
      </c>
      <c s="27">
        <f>ROUND(ROUND(H128,2)*ROUND(G128,3),2)</f>
      </c>
      <c r="O128">
        <f>(I128*21)/100</f>
      </c>
      <c t="s">
        <v>13</v>
      </c>
    </row>
    <row r="129" spans="1:5" ht="12.75">
      <c r="A129" s="28" t="s">
        <v>40</v>
      </c>
      <c r="E129" s="29" t="s">
        <v>37</v>
      </c>
    </row>
    <row r="130" spans="1:5" ht="63.75">
      <c r="A130" s="30" t="s">
        <v>42</v>
      </c>
      <c r="E130" s="31" t="s">
        <v>562</v>
      </c>
    </row>
    <row r="131" spans="1:5" ht="369.75">
      <c r="A131" t="s">
        <v>43</v>
      </c>
      <c r="E131" s="29" t="s">
        <v>430</v>
      </c>
    </row>
    <row r="132" spans="1:16" ht="12.75">
      <c r="A132" s="19" t="s">
        <v>35</v>
      </c>
      <c s="23" t="s">
        <v>219</v>
      </c>
      <c s="23" t="s">
        <v>431</v>
      </c>
      <c s="19" t="s">
        <v>37</v>
      </c>
      <c s="24" t="s">
        <v>432</v>
      </c>
      <c s="25" t="s">
        <v>88</v>
      </c>
      <c s="26">
        <v>2.456</v>
      </c>
      <c s="27">
        <v>0</v>
      </c>
      <c s="27">
        <f>ROUND(ROUND(H132,2)*ROUND(G132,3),2)</f>
      </c>
      <c r="O132">
        <f>(I132*21)/100</f>
      </c>
      <c t="s">
        <v>13</v>
      </c>
    </row>
    <row r="133" spans="1:5" ht="12.75">
      <c r="A133" s="28" t="s">
        <v>40</v>
      </c>
      <c r="E133" s="29" t="s">
        <v>37</v>
      </c>
    </row>
    <row r="134" spans="1:5" ht="25.5">
      <c r="A134" s="30" t="s">
        <v>42</v>
      </c>
      <c r="E134" s="31" t="s">
        <v>563</v>
      </c>
    </row>
    <row r="135" spans="1:5" ht="267.75">
      <c r="A135" t="s">
        <v>43</v>
      </c>
      <c r="E135" s="29" t="s">
        <v>434</v>
      </c>
    </row>
    <row r="136" spans="1:18" ht="12.75" customHeight="1">
      <c r="A136" s="5" t="s">
        <v>33</v>
      </c>
      <c s="5"/>
      <c s="35" t="s">
        <v>23</v>
      </c>
      <c s="5"/>
      <c s="21" t="s">
        <v>408</v>
      </c>
      <c s="5"/>
      <c s="5"/>
      <c s="5"/>
      <c s="36">
        <f>0+Q136</f>
      </c>
      <c r="O136">
        <f>0+R136</f>
      </c>
      <c r="Q136">
        <f>0+I137+I141+I145</f>
      </c>
      <c>
        <f>0+O137+O141+O145</f>
      </c>
    </row>
    <row r="137" spans="1:16" ht="12.75">
      <c r="A137" s="19" t="s">
        <v>35</v>
      </c>
      <c s="23" t="s">
        <v>224</v>
      </c>
      <c s="23" t="s">
        <v>509</v>
      </c>
      <c s="19" t="s">
        <v>37</v>
      </c>
      <c s="24" t="s">
        <v>510</v>
      </c>
      <c s="25" t="s">
        <v>100</v>
      </c>
      <c s="26">
        <v>16.511</v>
      </c>
      <c s="27">
        <v>0</v>
      </c>
      <c s="27">
        <f>ROUND(ROUND(H137,2)*ROUND(G137,3),2)</f>
      </c>
      <c r="O137">
        <f>(I137*21)/100</f>
      </c>
      <c t="s">
        <v>13</v>
      </c>
    </row>
    <row r="138" spans="1:5" ht="12.75">
      <c r="A138" s="28" t="s">
        <v>40</v>
      </c>
      <c r="E138" s="29" t="s">
        <v>37</v>
      </c>
    </row>
    <row r="139" spans="1:5" ht="89.25">
      <c r="A139" s="30" t="s">
        <v>42</v>
      </c>
      <c r="E139" s="31" t="s">
        <v>564</v>
      </c>
    </row>
    <row r="140" spans="1:5" ht="369.75">
      <c r="A140" t="s">
        <v>43</v>
      </c>
      <c r="E140" s="29" t="s">
        <v>430</v>
      </c>
    </row>
    <row r="141" spans="1:16" ht="12.75">
      <c r="A141" s="19" t="s">
        <v>35</v>
      </c>
      <c s="23" t="s">
        <v>229</v>
      </c>
      <c s="23" t="s">
        <v>565</v>
      </c>
      <c s="19" t="s">
        <v>37</v>
      </c>
      <c s="24" t="s">
        <v>566</v>
      </c>
      <c s="25" t="s">
        <v>100</v>
      </c>
      <c s="26">
        <v>4.365</v>
      </c>
      <c s="27">
        <v>0</v>
      </c>
      <c s="27">
        <f>ROUND(ROUND(H141,2)*ROUND(G141,3),2)</f>
      </c>
      <c r="O141">
        <f>(I141*21)/100</f>
      </c>
      <c t="s">
        <v>13</v>
      </c>
    </row>
    <row r="142" spans="1:5" ht="12.75">
      <c r="A142" s="28" t="s">
        <v>40</v>
      </c>
      <c r="E142" s="29" t="s">
        <v>37</v>
      </c>
    </row>
    <row r="143" spans="1:5" ht="25.5">
      <c r="A143" s="30" t="s">
        <v>42</v>
      </c>
      <c r="E143" s="31" t="s">
        <v>567</v>
      </c>
    </row>
    <row r="144" spans="1:5" ht="25.5">
      <c r="A144" t="s">
        <v>43</v>
      </c>
      <c r="E144" s="29" t="s">
        <v>568</v>
      </c>
    </row>
    <row r="145" spans="1:16" ht="12.75">
      <c r="A145" s="19" t="s">
        <v>35</v>
      </c>
      <c s="23" t="s">
        <v>234</v>
      </c>
      <c s="23" t="s">
        <v>413</v>
      </c>
      <c s="19" t="s">
        <v>37</v>
      </c>
      <c s="24" t="s">
        <v>414</v>
      </c>
      <c s="25" t="s">
        <v>100</v>
      </c>
      <c s="26">
        <v>63.84</v>
      </c>
      <c s="27">
        <v>0</v>
      </c>
      <c s="27">
        <f>ROUND(ROUND(H145,2)*ROUND(G145,3),2)</f>
      </c>
      <c r="O145">
        <f>(I145*21)/100</f>
      </c>
      <c t="s">
        <v>13</v>
      </c>
    </row>
    <row r="146" spans="1:5" ht="12.75">
      <c r="A146" s="28" t="s">
        <v>40</v>
      </c>
      <c r="E146" s="29" t="s">
        <v>37</v>
      </c>
    </row>
    <row r="147" spans="1:5" ht="51">
      <c r="A147" s="30" t="s">
        <v>42</v>
      </c>
      <c r="E147" s="31" t="s">
        <v>569</v>
      </c>
    </row>
    <row r="148" spans="1:5" ht="38.25">
      <c r="A148" t="s">
        <v>43</v>
      </c>
      <c r="E148" s="29" t="s">
        <v>412</v>
      </c>
    </row>
    <row r="149" spans="1:18" ht="12.75" customHeight="1">
      <c r="A149" s="5" t="s">
        <v>33</v>
      </c>
      <c s="5"/>
      <c s="35" t="s">
        <v>61</v>
      </c>
      <c s="5"/>
      <c s="21" t="s">
        <v>192</v>
      </c>
      <c s="5"/>
      <c s="5"/>
      <c s="5"/>
      <c s="36">
        <f>0+Q149</f>
      </c>
      <c r="O149">
        <f>0+R149</f>
      </c>
      <c r="Q149">
        <f>0+I150+I154</f>
      </c>
      <c>
        <f>0+O150+O154</f>
      </c>
    </row>
    <row r="150" spans="1:16" ht="25.5">
      <c r="A150" s="19" t="s">
        <v>35</v>
      </c>
      <c s="23" t="s">
        <v>238</v>
      </c>
      <c s="23" t="s">
        <v>441</v>
      </c>
      <c s="19" t="s">
        <v>37</v>
      </c>
      <c s="24" t="s">
        <v>442</v>
      </c>
      <c s="25" t="s">
        <v>141</v>
      </c>
      <c s="26">
        <v>72.668</v>
      </c>
      <c s="27">
        <v>0</v>
      </c>
      <c s="27">
        <f>ROUND(ROUND(H150,2)*ROUND(G150,3),2)</f>
      </c>
      <c r="O150">
        <f>(I150*21)/100</f>
      </c>
      <c t="s">
        <v>13</v>
      </c>
    </row>
    <row r="151" spans="1:5" ht="12.75">
      <c r="A151" s="28" t="s">
        <v>40</v>
      </c>
      <c r="E151" s="29" t="s">
        <v>37</v>
      </c>
    </row>
    <row r="152" spans="1:5" ht="51">
      <c r="A152" s="30" t="s">
        <v>42</v>
      </c>
      <c r="E152" s="31" t="s">
        <v>570</v>
      </c>
    </row>
    <row r="153" spans="1:5" ht="191.25">
      <c r="A153" t="s">
        <v>43</v>
      </c>
      <c r="E153" s="29" t="s">
        <v>197</v>
      </c>
    </row>
    <row r="154" spans="1:16" ht="12.75">
      <c r="A154" s="19" t="s">
        <v>35</v>
      </c>
      <c s="23" t="s">
        <v>242</v>
      </c>
      <c s="23" t="s">
        <v>448</v>
      </c>
      <c s="19" t="s">
        <v>37</v>
      </c>
      <c s="24" t="s">
        <v>449</v>
      </c>
      <c s="25" t="s">
        <v>141</v>
      </c>
      <c s="26">
        <v>62.308</v>
      </c>
      <c s="27">
        <v>0</v>
      </c>
      <c s="27">
        <f>ROUND(ROUND(H154,2)*ROUND(G154,3),2)</f>
      </c>
      <c r="O154">
        <f>(I154*21)/100</f>
      </c>
      <c t="s">
        <v>13</v>
      </c>
    </row>
    <row r="155" spans="1:5" ht="12.75">
      <c r="A155" s="28" t="s">
        <v>40</v>
      </c>
      <c r="E155" s="29" t="s">
        <v>37</v>
      </c>
    </row>
    <row r="156" spans="1:5" ht="51">
      <c r="A156" s="30" t="s">
        <v>42</v>
      </c>
      <c r="E156" s="31" t="s">
        <v>571</v>
      </c>
    </row>
    <row r="157" spans="1:5" ht="38.25">
      <c r="A157" t="s">
        <v>43</v>
      </c>
      <c r="E157" s="29" t="s">
        <v>447</v>
      </c>
    </row>
    <row r="158" spans="1:18" ht="12.75" customHeight="1">
      <c r="A158" s="5" t="s">
        <v>33</v>
      </c>
      <c s="5"/>
      <c s="35" t="s">
        <v>66</v>
      </c>
      <c s="5"/>
      <c s="21" t="s">
        <v>198</v>
      </c>
      <c s="5"/>
      <c s="5"/>
      <c s="5"/>
      <c s="36">
        <f>0+Q158</f>
      </c>
      <c r="O158">
        <f>0+R158</f>
      </c>
      <c r="Q158">
        <f>0+I159+I163+I167+I171+I175</f>
      </c>
      <c>
        <f>0+O159+O163+O167+O171+O175</f>
      </c>
    </row>
    <row r="159" spans="1:16" ht="12.75">
      <c r="A159" s="19" t="s">
        <v>35</v>
      </c>
      <c s="23" t="s">
        <v>247</v>
      </c>
      <c s="23" t="s">
        <v>572</v>
      </c>
      <c s="19" t="s">
        <v>37</v>
      </c>
      <c s="24" t="s">
        <v>573</v>
      </c>
      <c s="25" t="s">
        <v>108</v>
      </c>
      <c s="26">
        <v>11.4</v>
      </c>
      <c s="27">
        <v>0</v>
      </c>
      <c s="27">
        <f>ROUND(ROUND(H159,2)*ROUND(G159,3),2)</f>
      </c>
      <c r="O159">
        <f>(I159*21)/100</f>
      </c>
      <c t="s">
        <v>13</v>
      </c>
    </row>
    <row r="160" spans="1:5" ht="12.75">
      <c r="A160" s="28" t="s">
        <v>40</v>
      </c>
      <c r="E160" s="29" t="s">
        <v>37</v>
      </c>
    </row>
    <row r="161" spans="1:5" ht="25.5">
      <c r="A161" s="30" t="s">
        <v>42</v>
      </c>
      <c r="E161" s="31" t="s">
        <v>574</v>
      </c>
    </row>
    <row r="162" spans="1:5" ht="255">
      <c r="A162" t="s">
        <v>43</v>
      </c>
      <c r="E162" s="29" t="s">
        <v>203</v>
      </c>
    </row>
    <row r="163" spans="1:16" ht="12.75">
      <c r="A163" s="19" t="s">
        <v>35</v>
      </c>
      <c s="23" t="s">
        <v>252</v>
      </c>
      <c s="23" t="s">
        <v>200</v>
      </c>
      <c s="19" t="s">
        <v>37</v>
      </c>
      <c s="24" t="s">
        <v>201</v>
      </c>
      <c s="25" t="s">
        <v>108</v>
      </c>
      <c s="26">
        <v>8</v>
      </c>
      <c s="27">
        <v>0</v>
      </c>
      <c s="27">
        <f>ROUND(ROUND(H163,2)*ROUND(G163,3),2)</f>
      </c>
      <c r="O163">
        <f>(I163*21)/100</f>
      </c>
      <c t="s">
        <v>13</v>
      </c>
    </row>
    <row r="164" spans="1:5" ht="12.75">
      <c r="A164" s="28" t="s">
        <v>40</v>
      </c>
      <c r="E164" s="29" t="s">
        <v>37</v>
      </c>
    </row>
    <row r="165" spans="1:5" ht="63.75">
      <c r="A165" s="30" t="s">
        <v>42</v>
      </c>
      <c r="E165" s="31" t="s">
        <v>575</v>
      </c>
    </row>
    <row r="166" spans="1:5" ht="255">
      <c r="A166" t="s">
        <v>43</v>
      </c>
      <c r="E166" s="29" t="s">
        <v>203</v>
      </c>
    </row>
    <row r="167" spans="1:16" ht="12.75">
      <c r="A167" s="19" t="s">
        <v>35</v>
      </c>
      <c s="23" t="s">
        <v>576</v>
      </c>
      <c s="23" t="s">
        <v>577</v>
      </c>
      <c s="19" t="s">
        <v>37</v>
      </c>
      <c s="24" t="s">
        <v>578</v>
      </c>
      <c s="25" t="s">
        <v>108</v>
      </c>
      <c s="26">
        <v>48.5</v>
      </c>
      <c s="27">
        <v>0</v>
      </c>
      <c s="27">
        <f>ROUND(ROUND(H167,2)*ROUND(G167,3),2)</f>
      </c>
      <c r="O167">
        <f>(I167*21)/100</f>
      </c>
      <c t="s">
        <v>13</v>
      </c>
    </row>
    <row r="168" spans="1:5" ht="12.75">
      <c r="A168" s="28" t="s">
        <v>40</v>
      </c>
      <c r="E168" s="29" t="s">
        <v>37</v>
      </c>
    </row>
    <row r="169" spans="1:5" ht="25.5">
      <c r="A169" s="30" t="s">
        <v>42</v>
      </c>
      <c r="E169" s="31" t="s">
        <v>579</v>
      </c>
    </row>
    <row r="170" spans="1:5" ht="242.25">
      <c r="A170" t="s">
        <v>43</v>
      </c>
      <c r="E170" s="29" t="s">
        <v>580</v>
      </c>
    </row>
    <row r="171" spans="1:16" ht="12.75">
      <c r="A171" s="19" t="s">
        <v>35</v>
      </c>
      <c s="23" t="s">
        <v>581</v>
      </c>
      <c s="23" t="s">
        <v>582</v>
      </c>
      <c s="19" t="s">
        <v>37</v>
      </c>
      <c s="24" t="s">
        <v>583</v>
      </c>
      <c s="25" t="s">
        <v>76</v>
      </c>
      <c s="26">
        <v>1</v>
      </c>
      <c s="27">
        <v>0</v>
      </c>
      <c s="27">
        <f>ROUND(ROUND(H171,2)*ROUND(G171,3),2)</f>
      </c>
      <c r="O171">
        <f>(I171*21)/100</f>
      </c>
      <c t="s">
        <v>13</v>
      </c>
    </row>
    <row r="172" spans="1:5" ht="12.75">
      <c r="A172" s="28" t="s">
        <v>40</v>
      </c>
      <c r="E172" s="29" t="s">
        <v>37</v>
      </c>
    </row>
    <row r="173" spans="1:5" ht="25.5">
      <c r="A173" s="30" t="s">
        <v>42</v>
      </c>
      <c r="E173" s="31" t="s">
        <v>584</v>
      </c>
    </row>
    <row r="174" spans="1:5" ht="255">
      <c r="A174" t="s">
        <v>43</v>
      </c>
      <c r="E174" s="29" t="s">
        <v>585</v>
      </c>
    </row>
    <row r="175" spans="1:16" ht="12.75">
      <c r="A175" s="19" t="s">
        <v>35</v>
      </c>
      <c s="23" t="s">
        <v>586</v>
      </c>
      <c s="23" t="s">
        <v>514</v>
      </c>
      <c s="19" t="s">
        <v>37</v>
      </c>
      <c s="24" t="s">
        <v>515</v>
      </c>
      <c s="25" t="s">
        <v>76</v>
      </c>
      <c s="26">
        <v>2</v>
      </c>
      <c s="27">
        <v>0</v>
      </c>
      <c s="27">
        <f>ROUND(ROUND(H175,2)*ROUND(G175,3),2)</f>
      </c>
      <c r="O175">
        <f>(I175*21)/100</f>
      </c>
      <c t="s">
        <v>13</v>
      </c>
    </row>
    <row r="176" spans="1:5" ht="12.75">
      <c r="A176" s="28" t="s">
        <v>40</v>
      </c>
      <c r="E176" s="29" t="s">
        <v>37</v>
      </c>
    </row>
    <row r="177" spans="1:5" ht="25.5">
      <c r="A177" s="30" t="s">
        <v>42</v>
      </c>
      <c r="E177" s="31" t="s">
        <v>587</v>
      </c>
    </row>
    <row r="178" spans="1:5" ht="76.5">
      <c r="A178" t="s">
        <v>43</v>
      </c>
      <c r="E178" s="29" t="s">
        <v>517</v>
      </c>
    </row>
    <row r="179" spans="1:18" ht="12.75" customHeight="1">
      <c r="A179" s="5" t="s">
        <v>33</v>
      </c>
      <c s="5"/>
      <c s="35" t="s">
        <v>30</v>
      </c>
      <c s="5"/>
      <c s="21" t="s">
        <v>204</v>
      </c>
      <c s="5"/>
      <c s="5"/>
      <c s="5"/>
      <c s="36">
        <f>0+Q179</f>
      </c>
      <c r="O179">
        <f>0+R179</f>
      </c>
      <c r="Q179">
        <f>0+I180+I184+I188</f>
      </c>
      <c>
        <f>0+O180+O184+O188</f>
      </c>
    </row>
    <row r="180" spans="1:16" ht="12.75">
      <c r="A180" s="19" t="s">
        <v>35</v>
      </c>
      <c s="23" t="s">
        <v>588</v>
      </c>
      <c s="23" t="s">
        <v>417</v>
      </c>
      <c s="19" t="s">
        <v>37</v>
      </c>
      <c s="24" t="s">
        <v>418</v>
      </c>
      <c s="25" t="s">
        <v>108</v>
      </c>
      <c s="26">
        <v>49.5</v>
      </c>
      <c s="27">
        <v>0</v>
      </c>
      <c s="27">
        <f>ROUND(ROUND(H180,2)*ROUND(G180,3),2)</f>
      </c>
      <c r="O180">
        <f>(I180*21)/100</f>
      </c>
      <c t="s">
        <v>13</v>
      </c>
    </row>
    <row r="181" spans="1:5" ht="12.75">
      <c r="A181" s="28" t="s">
        <v>40</v>
      </c>
      <c r="E181" s="29" t="s">
        <v>37</v>
      </c>
    </row>
    <row r="182" spans="1:5" ht="25.5">
      <c r="A182" s="30" t="s">
        <v>42</v>
      </c>
      <c r="E182" s="31" t="s">
        <v>589</v>
      </c>
    </row>
    <row r="183" spans="1:5" ht="89.25">
      <c r="A183" t="s">
        <v>43</v>
      </c>
      <c r="E183" s="29" t="s">
        <v>420</v>
      </c>
    </row>
    <row r="184" spans="1:16" ht="12.75">
      <c r="A184" s="19" t="s">
        <v>35</v>
      </c>
      <c s="23" t="s">
        <v>590</v>
      </c>
      <c s="23" t="s">
        <v>591</v>
      </c>
      <c s="19" t="s">
        <v>37</v>
      </c>
      <c s="24" t="s">
        <v>592</v>
      </c>
      <c s="25" t="s">
        <v>593</v>
      </c>
      <c s="26">
        <v>91.683</v>
      </c>
      <c s="27">
        <v>0</v>
      </c>
      <c s="27">
        <f>ROUND(ROUND(H184,2)*ROUND(G184,3),2)</f>
      </c>
      <c r="O184">
        <f>(I184*21)/100</f>
      </c>
      <c t="s">
        <v>13</v>
      </c>
    </row>
    <row r="185" spans="1:5" ht="12.75">
      <c r="A185" s="28" t="s">
        <v>40</v>
      </c>
      <c r="E185" s="29" t="s">
        <v>37</v>
      </c>
    </row>
    <row r="186" spans="1:5" ht="63.75">
      <c r="A186" s="30" t="s">
        <v>42</v>
      </c>
      <c r="E186" s="31" t="s">
        <v>594</v>
      </c>
    </row>
    <row r="187" spans="1:5" ht="357">
      <c r="A187" t="s">
        <v>43</v>
      </c>
      <c r="E187" s="29" t="s">
        <v>595</v>
      </c>
    </row>
    <row r="188" spans="1:16" ht="12.75">
      <c r="A188" s="19" t="s">
        <v>35</v>
      </c>
      <c s="23" t="s">
        <v>596</v>
      </c>
      <c s="23" t="s">
        <v>597</v>
      </c>
      <c s="19" t="s">
        <v>37</v>
      </c>
      <c s="24" t="s">
        <v>598</v>
      </c>
      <c s="25" t="s">
        <v>76</v>
      </c>
      <c s="26">
        <v>1</v>
      </c>
      <c s="27">
        <v>0</v>
      </c>
      <c s="27">
        <f>ROUND(ROUND(H188,2)*ROUND(G188,3),2)</f>
      </c>
      <c r="O188">
        <f>(I188*21)/100</f>
      </c>
      <c t="s">
        <v>13</v>
      </c>
    </row>
    <row r="189" spans="1:5" ht="12.75">
      <c r="A189" s="28" t="s">
        <v>40</v>
      </c>
      <c r="E189" s="29" t="s">
        <v>37</v>
      </c>
    </row>
    <row r="190" spans="1:5" ht="25.5">
      <c r="A190" s="30" t="s">
        <v>42</v>
      </c>
      <c r="E190" s="31" t="s">
        <v>599</v>
      </c>
    </row>
    <row r="191" spans="1:5" ht="76.5">
      <c r="A191" t="s">
        <v>43</v>
      </c>
      <c r="E191" s="29"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